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행정업무\2016~학교회계예결산\2017학년도 2차 추경 &amp; 2018학년도 본예산\2017학년도 2차 추경\"/>
    </mc:Choice>
  </mc:AlternateContent>
  <bookViews>
    <workbookView minimized="1" xWindow="8550" yWindow="-285" windowWidth="20250" windowHeight="12930" activeTab="2"/>
  </bookViews>
  <sheets>
    <sheet name="추경요약" sheetId="5" r:id="rId1"/>
    <sheet name="세입_2017" sheetId="2" r:id="rId2"/>
    <sheet name="세출_2017 " sheetId="4" r:id="rId3"/>
  </sheets>
  <definedNames>
    <definedName name="_xlnm.Print_Area" localSheetId="1">세입_2017!$A$1:$O$51</definedName>
    <definedName name="_xlnm.Print_Area" localSheetId="2">'세출_2017 '!$A$1:$N$49</definedName>
    <definedName name="_xlnm.Print_Titles" localSheetId="1">세입_2017!$1:$5</definedName>
    <definedName name="_xlnm.Print_Titles" localSheetId="2">'세출_2017 '!$1:$5</definedName>
  </definedNames>
  <calcPr calcId="152511"/>
</workbook>
</file>

<file path=xl/calcChain.xml><?xml version="1.0" encoding="utf-8"?>
<calcChain xmlns="http://schemas.openxmlformats.org/spreadsheetml/2006/main">
  <c r="M22" i="4" l="1"/>
  <c r="L21" i="4"/>
  <c r="F21" i="5"/>
  <c r="C21" i="5"/>
  <c r="M38" i="4"/>
  <c r="M26" i="4"/>
  <c r="E30" i="2"/>
  <c r="L25" i="4" l="1"/>
  <c r="M8" i="4"/>
  <c r="M30" i="4"/>
  <c r="M34" i="4"/>
  <c r="M43" i="4" s="1"/>
  <c r="E39" i="2"/>
  <c r="E40" i="2"/>
  <c r="M10" i="4" l="1"/>
  <c r="M31" i="4"/>
  <c r="E49" i="2"/>
  <c r="F50" i="2"/>
  <c r="M17" i="4"/>
  <c r="M15" i="4"/>
  <c r="F36" i="2"/>
  <c r="E36" i="2" s="1"/>
  <c r="E33" i="2"/>
  <c r="E34" i="2"/>
  <c r="E35" i="2"/>
  <c r="M20" i="4" l="1"/>
  <c r="M49" i="4" s="1"/>
  <c r="E29" i="2"/>
  <c r="E31" i="2"/>
  <c r="E32" i="2"/>
  <c r="L14" i="4"/>
  <c r="E9" i="2"/>
  <c r="L13" i="4"/>
  <c r="L12" i="4"/>
  <c r="F13" i="2"/>
  <c r="E48" i="2"/>
  <c r="O50" i="2"/>
  <c r="E28" i="2" l="1"/>
  <c r="F25" i="2"/>
  <c r="E21" i="2"/>
  <c r="E22" i="2"/>
  <c r="E23" i="2"/>
  <c r="E24" i="2"/>
  <c r="E20" i="2"/>
  <c r="E19" i="2"/>
  <c r="E18" i="2"/>
  <c r="E17" i="2"/>
  <c r="E15" i="2"/>
  <c r="E16" i="2"/>
  <c r="E14" i="2"/>
  <c r="E11" i="2"/>
  <c r="E12" i="2"/>
  <c r="E10" i="2"/>
  <c r="E7" i="2"/>
  <c r="L40" i="4" l="1"/>
  <c r="L41" i="4"/>
  <c r="L7" i="4" l="1"/>
  <c r="L9" i="4"/>
  <c r="L11" i="4"/>
  <c r="L16" i="4"/>
  <c r="L18" i="4"/>
  <c r="L23" i="4"/>
  <c r="L26" i="4" s="1"/>
  <c r="L27" i="4"/>
  <c r="L28" i="4"/>
  <c r="L29" i="4"/>
  <c r="L32" i="4"/>
  <c r="L33" i="4"/>
  <c r="L35" i="4"/>
  <c r="L37" i="4"/>
  <c r="L39" i="4"/>
  <c r="L44" i="4"/>
  <c r="L45" i="4"/>
  <c r="L46" i="4"/>
  <c r="L47" i="4"/>
  <c r="L6" i="4"/>
  <c r="E25" i="2"/>
  <c r="L48" i="4"/>
  <c r="L10" i="4" l="1"/>
  <c r="L17" i="4"/>
  <c r="L30" i="4"/>
  <c r="L36" i="4"/>
  <c r="L42" i="4"/>
  <c r="L38" i="4"/>
  <c r="L15" i="4"/>
  <c r="L19" i="4"/>
  <c r="L34" i="4"/>
  <c r="L8" i="4"/>
  <c r="L22" i="4"/>
  <c r="E47" i="2"/>
  <c r="E45" i="2"/>
  <c r="L20" i="4" l="1"/>
  <c r="L43" i="4"/>
  <c r="L31" i="4"/>
  <c r="L49" i="4" l="1"/>
  <c r="H13" i="2"/>
  <c r="I13" i="2"/>
  <c r="J13" i="2"/>
  <c r="K13" i="2"/>
  <c r="L13" i="2"/>
  <c r="M13" i="2"/>
  <c r="N13" i="2"/>
  <c r="G8" i="2"/>
  <c r="H8" i="2"/>
  <c r="I8" i="2"/>
  <c r="J8" i="2"/>
  <c r="K8" i="2"/>
  <c r="L8" i="2"/>
  <c r="M8" i="2"/>
  <c r="N8" i="2"/>
  <c r="E42" i="2" l="1"/>
  <c r="E46" i="2" l="1"/>
  <c r="E50" i="2" s="1"/>
  <c r="E38" i="2" l="1"/>
  <c r="G13" i="2" l="1"/>
  <c r="E41" i="2" l="1"/>
  <c r="E43" i="2" s="1"/>
  <c r="O43" i="2" l="1"/>
  <c r="F43" i="2" s="1"/>
  <c r="O51" i="2" l="1"/>
  <c r="F8" i="2"/>
  <c r="E8" i="2"/>
  <c r="E13" i="2"/>
  <c r="E26" i="2" l="1"/>
  <c r="E51" i="2" s="1"/>
  <c r="F26" i="2" l="1"/>
  <c r="F51" i="2" s="1"/>
</calcChain>
</file>

<file path=xl/sharedStrings.xml><?xml version="1.0" encoding="utf-8"?>
<sst xmlns="http://schemas.openxmlformats.org/spreadsheetml/2006/main" count="319" uniqueCount="185">
  <si>
    <t>세출</t>
    <phoneticPr fontId="2" type="noConversion"/>
  </si>
  <si>
    <t>2.학교운영비</t>
    <phoneticPr fontId="2" type="noConversion"/>
  </si>
  <si>
    <t>4.업무추진비</t>
    <phoneticPr fontId="2" type="noConversion"/>
  </si>
  <si>
    <t>2.대수선비</t>
    <phoneticPr fontId="2" type="noConversion"/>
  </si>
  <si>
    <t>(단위 : RMB)</t>
    <phoneticPr fontId="2" type="noConversion"/>
  </si>
  <si>
    <t>*</t>
    <phoneticPr fontId="2" type="noConversion"/>
  </si>
  <si>
    <t>명</t>
    <phoneticPr fontId="2" type="noConversion"/>
  </si>
  <si>
    <t>월</t>
    <phoneticPr fontId="2" type="noConversion"/>
  </si>
  <si>
    <t>=</t>
    <phoneticPr fontId="2" type="noConversion"/>
  </si>
  <si>
    <t>회</t>
    <phoneticPr fontId="2" type="noConversion"/>
  </si>
  <si>
    <t>년</t>
    <phoneticPr fontId="2" type="noConversion"/>
  </si>
  <si>
    <t>단가</t>
    <phoneticPr fontId="2" type="noConversion"/>
  </si>
  <si>
    <t>횟수</t>
    <phoneticPr fontId="2" type="noConversion"/>
  </si>
  <si>
    <t>일</t>
    <phoneticPr fontId="2" type="noConversion"/>
  </si>
  <si>
    <t>업무추진비</t>
    <phoneticPr fontId="2" type="noConversion"/>
  </si>
  <si>
    <t>개</t>
    <phoneticPr fontId="2" type="noConversion"/>
  </si>
  <si>
    <t>소계</t>
    <phoneticPr fontId="2" type="noConversion"/>
  </si>
  <si>
    <t>통학버스비</t>
    <phoneticPr fontId="2" type="noConversion"/>
  </si>
  <si>
    <t>중등</t>
    <phoneticPr fontId="2" type="noConversion"/>
  </si>
  <si>
    <t>계</t>
    <phoneticPr fontId="2" type="noConversion"/>
  </si>
  <si>
    <t>1.인건비</t>
    <phoneticPr fontId="2" type="noConversion"/>
  </si>
  <si>
    <t>2.교수학습활동비</t>
    <phoneticPr fontId="2" type="noConversion"/>
  </si>
  <si>
    <t>3.학생복리비</t>
    <phoneticPr fontId="2" type="noConversion"/>
  </si>
  <si>
    <t>3.자산취득비</t>
    <phoneticPr fontId="2" type="noConversion"/>
  </si>
  <si>
    <t>1.시설비</t>
    <phoneticPr fontId="2" type="noConversion"/>
  </si>
  <si>
    <t>4.시설(대수선)비</t>
    <phoneticPr fontId="2" type="noConversion"/>
  </si>
  <si>
    <t>5.수익자부담경비</t>
    <phoneticPr fontId="2" type="noConversion"/>
  </si>
  <si>
    <t>6.예비비및기타</t>
    <phoneticPr fontId="2" type="noConversion"/>
  </si>
  <si>
    <t>1.예비비</t>
    <phoneticPr fontId="2" type="noConversion"/>
  </si>
  <si>
    <t>예비비</t>
    <phoneticPr fontId="2" type="noConversion"/>
  </si>
  <si>
    <t>3.적립금</t>
    <phoneticPr fontId="2" type="noConversion"/>
  </si>
  <si>
    <t>4.환차손</t>
    <phoneticPr fontId="2" type="noConversion"/>
  </si>
  <si>
    <t>환차손</t>
    <phoneticPr fontId="2" type="noConversion"/>
  </si>
  <si>
    <t>항</t>
    <phoneticPr fontId="2" type="noConversion"/>
  </si>
  <si>
    <t>목</t>
    <phoneticPr fontId="2" type="noConversion"/>
  </si>
  <si>
    <t>방과후학교</t>
    <phoneticPr fontId="2" type="noConversion"/>
  </si>
  <si>
    <t>2.반환금</t>
    <phoneticPr fontId="2" type="noConversion"/>
  </si>
  <si>
    <t>목적경비반환</t>
    <phoneticPr fontId="2" type="noConversion"/>
  </si>
  <si>
    <t>1.일반운영비</t>
    <phoneticPr fontId="2" type="noConversion"/>
  </si>
  <si>
    <t>공구 등 시설유지물품구입</t>
    <phoneticPr fontId="2" type="noConversion"/>
  </si>
  <si>
    <t>소규모수선 등 시설유지비</t>
    <phoneticPr fontId="2" type="noConversion"/>
  </si>
  <si>
    <t>합     계</t>
    <phoneticPr fontId="2" type="noConversion"/>
  </si>
  <si>
    <t>시설보수적립금</t>
    <phoneticPr fontId="2" type="noConversion"/>
  </si>
  <si>
    <t>4.기타수익자부담경비</t>
    <phoneticPr fontId="2" type="noConversion"/>
  </si>
  <si>
    <t>3.방과후학교교육활동비</t>
    <phoneticPr fontId="2" type="noConversion"/>
  </si>
  <si>
    <t>2.학교급식비</t>
    <phoneticPr fontId="2" type="noConversion"/>
  </si>
  <si>
    <t>현장학습비</t>
    <phoneticPr fontId="2" type="noConversion"/>
  </si>
  <si>
    <t>수학여행비</t>
    <phoneticPr fontId="2" type="noConversion"/>
  </si>
  <si>
    <t>1.현장학습비</t>
    <phoneticPr fontId="2" type="noConversion"/>
  </si>
  <si>
    <t>학생복리비</t>
    <phoneticPr fontId="2" type="noConversion"/>
  </si>
  <si>
    <t>기정</t>
    <phoneticPr fontId="2" type="noConversion"/>
  </si>
  <si>
    <t>증감</t>
    <phoneticPr fontId="2" type="noConversion"/>
  </si>
  <si>
    <t>경정</t>
    <phoneticPr fontId="2" type="noConversion"/>
  </si>
  <si>
    <t>인원</t>
    <phoneticPr fontId="2" type="noConversion"/>
  </si>
  <si>
    <t>세항</t>
    <phoneticPr fontId="2" type="noConversion"/>
  </si>
  <si>
    <t>1.교원</t>
    <phoneticPr fontId="2" type="noConversion"/>
  </si>
  <si>
    <t>2.직원및계약교직원</t>
  </si>
  <si>
    <t>교원인건비</t>
    <phoneticPr fontId="2" type="noConversion"/>
  </si>
  <si>
    <t>직원및계약교직원 인건비</t>
    <phoneticPr fontId="2" type="noConversion"/>
  </si>
  <si>
    <t>세입</t>
    <phoneticPr fontId="2" type="noConversion"/>
  </si>
  <si>
    <t>항</t>
    <phoneticPr fontId="2" type="noConversion"/>
  </si>
  <si>
    <t>목</t>
    <phoneticPr fontId="2" type="noConversion"/>
  </si>
  <si>
    <t>산출기초</t>
    <phoneticPr fontId="2" type="noConversion"/>
  </si>
  <si>
    <t>세목</t>
    <phoneticPr fontId="2" type="noConversion"/>
  </si>
  <si>
    <t>내역</t>
    <phoneticPr fontId="2" type="noConversion"/>
  </si>
  <si>
    <t>경정예산</t>
    <phoneticPr fontId="2" type="noConversion"/>
  </si>
  <si>
    <t>증감액</t>
    <phoneticPr fontId="2" type="noConversion"/>
  </si>
  <si>
    <t>단가</t>
    <phoneticPr fontId="2" type="noConversion"/>
  </si>
  <si>
    <t>인원(기간)</t>
    <phoneticPr fontId="2" type="noConversion"/>
  </si>
  <si>
    <t>횟수</t>
    <phoneticPr fontId="2" type="noConversion"/>
  </si>
  <si>
    <t>기정예산액</t>
    <phoneticPr fontId="2" type="noConversion"/>
  </si>
  <si>
    <t>학부모부담수입</t>
    <phoneticPr fontId="2" type="noConversion"/>
  </si>
  <si>
    <t>입학금</t>
    <phoneticPr fontId="2" type="noConversion"/>
  </si>
  <si>
    <t>*</t>
    <phoneticPr fontId="2" type="noConversion"/>
  </si>
  <si>
    <t>명</t>
    <phoneticPr fontId="2" type="noConversion"/>
  </si>
  <si>
    <t>회</t>
    <phoneticPr fontId="2" type="noConversion"/>
  </si>
  <si>
    <t>=</t>
    <phoneticPr fontId="2" type="noConversion"/>
  </si>
  <si>
    <t>소계</t>
    <phoneticPr fontId="2" type="noConversion"/>
  </si>
  <si>
    <t>초등</t>
    <phoneticPr fontId="2" type="noConversion"/>
  </si>
  <si>
    <t>년</t>
    <phoneticPr fontId="2" type="noConversion"/>
  </si>
  <si>
    <t>고등</t>
    <phoneticPr fontId="2" type="noConversion"/>
  </si>
  <si>
    <t>수학여행</t>
    <phoneticPr fontId="2" type="noConversion"/>
  </si>
  <si>
    <t>중등</t>
    <phoneticPr fontId="2" type="noConversion"/>
  </si>
  <si>
    <t>현장학습</t>
    <phoneticPr fontId="2" type="noConversion"/>
  </si>
  <si>
    <t>전교생</t>
    <phoneticPr fontId="2" type="noConversion"/>
  </si>
  <si>
    <t>일</t>
    <phoneticPr fontId="2" type="noConversion"/>
  </si>
  <si>
    <t>방과후학교</t>
    <phoneticPr fontId="2" type="noConversion"/>
  </si>
  <si>
    <t>통학버스비</t>
    <phoneticPr fontId="2" type="noConversion"/>
  </si>
  <si>
    <t>계</t>
    <phoneticPr fontId="2" type="noConversion"/>
  </si>
  <si>
    <t>교육부지원금</t>
    <phoneticPr fontId="2" type="noConversion"/>
  </si>
  <si>
    <t>교직원인건비</t>
    <phoneticPr fontId="2" type="noConversion"/>
  </si>
  <si>
    <t>운영비</t>
    <phoneticPr fontId="2" type="noConversion"/>
  </si>
  <si>
    <t>학교운영비</t>
    <phoneticPr fontId="2" type="noConversion"/>
  </si>
  <si>
    <t>자체수입</t>
    <phoneticPr fontId="2" type="noConversion"/>
  </si>
  <si>
    <t>사용료및수수료</t>
    <phoneticPr fontId="2" type="noConversion"/>
  </si>
  <si>
    <t>잡수입</t>
    <phoneticPr fontId="2" type="noConversion"/>
  </si>
  <si>
    <t>예적금이자</t>
    <phoneticPr fontId="2" type="noConversion"/>
  </si>
  <si>
    <t>기타수입</t>
    <phoneticPr fontId="2" type="noConversion"/>
  </si>
  <si>
    <t>과년도수입</t>
    <phoneticPr fontId="2" type="noConversion"/>
  </si>
  <si>
    <t>이월금</t>
    <phoneticPr fontId="2" type="noConversion"/>
  </si>
  <si>
    <t>순세계잉여금</t>
    <phoneticPr fontId="2" type="noConversion"/>
  </si>
  <si>
    <t>합계</t>
    <phoneticPr fontId="2" type="noConversion"/>
  </si>
  <si>
    <t>소계</t>
    <phoneticPr fontId="2" type="noConversion"/>
  </si>
  <si>
    <t>수업료</t>
    <phoneticPr fontId="2" type="noConversion"/>
  </si>
  <si>
    <t>유치원</t>
    <phoneticPr fontId="2" type="noConversion"/>
  </si>
  <si>
    <t>급간식비</t>
    <phoneticPr fontId="2" type="noConversion"/>
  </si>
  <si>
    <t>수익자부담경비</t>
    <phoneticPr fontId="2" type="noConversion"/>
  </si>
  <si>
    <t>제증명수수료</t>
    <phoneticPr fontId="2" type="noConversion"/>
  </si>
  <si>
    <t>과년도수입</t>
    <phoneticPr fontId="2" type="noConversion"/>
  </si>
  <si>
    <t>계속비이월금</t>
    <phoneticPr fontId="2" type="noConversion"/>
  </si>
  <si>
    <t>유치원교과활동</t>
    <phoneticPr fontId="2" type="noConversion"/>
  </si>
  <si>
    <t>초등교과활동</t>
    <phoneticPr fontId="2" type="noConversion"/>
  </si>
  <si>
    <t>대규모시설보수비</t>
    <phoneticPr fontId="2" type="noConversion"/>
  </si>
  <si>
    <t>급간식비</t>
    <phoneticPr fontId="2" type="noConversion"/>
  </si>
  <si>
    <t>버스기사 및 관리용역비</t>
    <phoneticPr fontId="2" type="noConversion"/>
  </si>
  <si>
    <t xml:space="preserve">유류비 및 유지관리비 </t>
    <phoneticPr fontId="2" type="noConversion"/>
  </si>
  <si>
    <t xml:space="preserve"> </t>
    <phoneticPr fontId="2" type="noConversion"/>
  </si>
  <si>
    <t xml:space="preserve"> </t>
    <phoneticPr fontId="2" type="noConversion"/>
  </si>
  <si>
    <t>2017학년도 소주한국학교 제2차 세출 추가경정 예산</t>
    <phoneticPr fontId="2" type="noConversion"/>
  </si>
  <si>
    <t>2017학년도 소주한국학교 제2차 세입 추가경정예산</t>
    <phoneticPr fontId="2" type="noConversion"/>
  </si>
  <si>
    <t>교수학습자료구입비</t>
    <phoneticPr fontId="2" type="noConversion"/>
  </si>
  <si>
    <t>교과연구회지원비</t>
    <phoneticPr fontId="2" type="noConversion"/>
  </si>
  <si>
    <t>기타 교육부지원금</t>
    <phoneticPr fontId="2" type="noConversion"/>
  </si>
  <si>
    <t>방과후학교운영비원</t>
    <phoneticPr fontId="2" type="noConversion"/>
  </si>
  <si>
    <t>저소득층자녀학비지원</t>
    <phoneticPr fontId="2" type="noConversion"/>
  </si>
  <si>
    <t>통학버스구입비</t>
    <phoneticPr fontId="2" type="noConversion"/>
  </si>
  <si>
    <t xml:space="preserve">체육기자재구입
</t>
    <phoneticPr fontId="2" type="noConversion"/>
  </si>
  <si>
    <t>적립금</t>
    <phoneticPr fontId="2" type="noConversion"/>
  </si>
  <si>
    <t>일반운영비</t>
    <phoneticPr fontId="2" type="noConversion"/>
  </si>
  <si>
    <t>편입학시험전형료</t>
    <phoneticPr fontId="2" type="noConversion"/>
  </si>
  <si>
    <t xml:space="preserve">시설사용료 </t>
    <phoneticPr fontId="2" type="noConversion"/>
  </si>
  <si>
    <t>행정잡수입(발전기금9,000원)</t>
    <phoneticPr fontId="2" type="noConversion"/>
  </si>
  <si>
    <t>세입 항목</t>
    <phoneticPr fontId="2" type="noConversion"/>
  </si>
  <si>
    <t>증감액</t>
    <phoneticPr fontId="2" type="noConversion"/>
  </si>
  <si>
    <t>세출 항목</t>
    <phoneticPr fontId="2" type="noConversion"/>
  </si>
  <si>
    <t>세부내역</t>
    <phoneticPr fontId="2" type="noConversion"/>
  </si>
  <si>
    <t>과년도수입</t>
    <phoneticPr fontId="2" type="noConversion"/>
  </si>
  <si>
    <t>수익자부담경비</t>
    <phoneticPr fontId="2" type="noConversion"/>
  </si>
  <si>
    <t>총계</t>
    <phoneticPr fontId="2" type="noConversion"/>
  </si>
  <si>
    <t>교수학습활동비</t>
    <phoneticPr fontId="2" type="noConversion"/>
  </si>
  <si>
    <t>자산취득비</t>
    <phoneticPr fontId="2" type="noConversion"/>
  </si>
  <si>
    <t>시설(대수선)비</t>
    <phoneticPr fontId="2" type="noConversion"/>
  </si>
  <si>
    <t>일반운영비</t>
    <phoneticPr fontId="2" type="noConversion"/>
  </si>
  <si>
    <t>교수학습활동비</t>
    <phoneticPr fontId="2" type="noConversion"/>
  </si>
  <si>
    <t xml:space="preserve">교과연구회지원
</t>
    <phoneticPr fontId="2" type="noConversion"/>
  </si>
  <si>
    <t xml:space="preserve">방과후학교운영지원
</t>
    <phoneticPr fontId="2" type="noConversion"/>
  </si>
  <si>
    <t>저소득층자녀학비지원</t>
    <phoneticPr fontId="2" type="noConversion"/>
  </si>
  <si>
    <t>스쿨버스구입</t>
    <phoneticPr fontId="2" type="noConversion"/>
  </si>
  <si>
    <t>2017학년도 소주한국학교 제2차 추가경정예산</t>
    <phoneticPr fontId="2" type="noConversion"/>
  </si>
  <si>
    <t>입학금</t>
    <phoneticPr fontId="2" type="noConversion"/>
  </si>
  <si>
    <t>교사신축 준공식</t>
    <phoneticPr fontId="2" type="noConversion"/>
  </si>
  <si>
    <t>인건비</t>
    <phoneticPr fontId="2" type="noConversion"/>
  </si>
  <si>
    <t xml:space="preserve">교수학습자료구입
</t>
    <phoneticPr fontId="2" type="noConversion"/>
  </si>
  <si>
    <t>학교운영비</t>
    <phoneticPr fontId="2" type="noConversion"/>
  </si>
  <si>
    <t>시설비</t>
    <phoneticPr fontId="2" type="noConversion"/>
  </si>
  <si>
    <t>신축비</t>
    <phoneticPr fontId="2" type="noConversion"/>
  </si>
  <si>
    <t>시설비</t>
    <phoneticPr fontId="2" type="noConversion"/>
  </si>
  <si>
    <t>교육부지원금</t>
    <phoneticPr fontId="2" type="noConversion"/>
  </si>
  <si>
    <t>수익자부담경비</t>
    <phoneticPr fontId="2" type="noConversion"/>
  </si>
  <si>
    <t>방과후학교활동비</t>
    <phoneticPr fontId="2" type="noConversion"/>
  </si>
  <si>
    <t>인건비</t>
    <phoneticPr fontId="2" type="noConversion"/>
  </si>
  <si>
    <t>학교운영비</t>
    <phoneticPr fontId="2" type="noConversion"/>
  </si>
  <si>
    <t>시설비</t>
    <phoneticPr fontId="2" type="noConversion"/>
  </si>
  <si>
    <t xml:space="preserve">교수학습자료구입
</t>
    <phoneticPr fontId="2" type="noConversion"/>
  </si>
  <si>
    <t xml:space="preserve">교과연구회지원
</t>
    <phoneticPr fontId="2" type="noConversion"/>
  </si>
  <si>
    <t xml:space="preserve">방과후학교운영지원
</t>
    <phoneticPr fontId="2" type="noConversion"/>
  </si>
  <si>
    <t>저소득층자녀학비지원</t>
    <phoneticPr fontId="2" type="noConversion"/>
  </si>
  <si>
    <t>스쿨버스구입</t>
    <phoneticPr fontId="2" type="noConversion"/>
  </si>
  <si>
    <t>시설(대수선)비</t>
    <phoneticPr fontId="2" type="noConversion"/>
  </si>
  <si>
    <t>교사신축비</t>
    <phoneticPr fontId="2" type="noConversion"/>
  </si>
  <si>
    <t>교사신축비(교육부지원금)</t>
    <phoneticPr fontId="2" type="noConversion"/>
  </si>
  <si>
    <t>대규모시설보수비</t>
    <phoneticPr fontId="2" type="noConversion"/>
  </si>
  <si>
    <r>
      <t xml:space="preserve">중등교과활동
</t>
    </r>
    <r>
      <rPr>
        <sz val="9"/>
        <color theme="1"/>
        <rFont val="맑은 고딕"/>
        <family val="3"/>
        <charset val="129"/>
        <scheme val="minor"/>
      </rPr>
      <t>(상담실구축, 도서관이북코너 등)</t>
    </r>
    <phoneticPr fontId="2" type="noConversion"/>
  </si>
  <si>
    <t>교사신축 준공식</t>
    <phoneticPr fontId="2" type="noConversion"/>
  </si>
  <si>
    <t>수학여행, 현장학습비</t>
    <phoneticPr fontId="2" type="noConversion"/>
  </si>
  <si>
    <t>수학여행, 현장학습비</t>
    <phoneticPr fontId="2" type="noConversion"/>
  </si>
  <si>
    <t>벽체보증금 반환 : 2015.11.18.지출금액184,440.64원
농민공 보증금 반환 : 2016.01.27.지출금액800,000원</t>
    <phoneticPr fontId="2" type="noConversion"/>
  </si>
  <si>
    <t>자체수입</t>
  </si>
  <si>
    <t>발전기금</t>
    <phoneticPr fontId="2" type="noConversion"/>
  </si>
  <si>
    <t>도서구입(중)</t>
    <phoneticPr fontId="2" type="noConversion"/>
  </si>
  <si>
    <t>상담실구축 등</t>
    <phoneticPr fontId="2" type="noConversion"/>
  </si>
  <si>
    <t>1.자산취득비</t>
    <phoneticPr fontId="2" type="noConversion"/>
  </si>
  <si>
    <r>
      <t xml:space="preserve">비품구입
</t>
    </r>
    <r>
      <rPr>
        <sz val="10"/>
        <color theme="1"/>
        <rFont val="맑은 고딕"/>
        <family val="3"/>
        <charset val="129"/>
        <scheme val="minor"/>
      </rPr>
      <t>스쿨버스구입 380,000
(목적사업비 231,610
   자체예산 148,390)</t>
    </r>
    <phoneticPr fontId="2" type="noConversion"/>
  </si>
  <si>
    <t>사고이월금(체육기자재)</t>
    <phoneticPr fontId="2" type="noConversion"/>
  </si>
  <si>
    <t>교사신축비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</si>
</sst>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176" formatCode="_ [$¥-804]* #,##0.00_ ;_ [$¥-804]* \-#,##0.00_ ;_ [$¥-804]* &quot;-&quot;??_ ;_ @_ "/>
    <numFmt numFmtId="177" formatCode="[$¥-804]#,##0_);[Red]\([$¥-804]#,##0\)"/>
    <numFmt numFmtId="178" formatCode="_ [$¥-804]* #,##0_ ;_ [$¥-804]* \-#,##0_ ;_ [$¥-804]* &quot;-&quot;_ ;_ @_ "/>
  </numFmts>
  <fonts count="17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1"/>
      <color rgb="FF9C6500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24"/>
      <color theme="1"/>
      <name val="맑은 고딕"/>
      <family val="3"/>
      <charset val="129"/>
      <scheme val="minor"/>
    </font>
    <font>
      <sz val="8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EB9C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</cellStyleXfs>
  <cellXfs count="282">
    <xf numFmtId="0" fontId="0" fillId="0" borderId="0" xfId="0">
      <alignment vertical="center"/>
    </xf>
    <xf numFmtId="41" fontId="0" fillId="0" borderId="0" xfId="1" applyFont="1">
      <alignment vertical="center"/>
    </xf>
    <xf numFmtId="0" fontId="0" fillId="0" borderId="2" xfId="0" applyBorder="1" applyAlignment="1">
      <alignment vertical="center" shrinkToFit="1"/>
    </xf>
    <xf numFmtId="41" fontId="0" fillId="0" borderId="2" xfId="1" applyFont="1" applyBorder="1" applyAlignment="1">
      <alignment vertical="center" shrinkToFit="1"/>
    </xf>
    <xf numFmtId="0" fontId="0" fillId="3" borderId="0" xfId="0" applyFill="1">
      <alignment vertical="center"/>
    </xf>
    <xf numFmtId="0" fontId="0" fillId="0" borderId="0" xfId="0" applyAlignment="1">
      <alignment vertical="top"/>
    </xf>
    <xf numFmtId="0" fontId="0" fillId="0" borderId="2" xfId="0" applyBorder="1" applyAlignment="1">
      <alignment vertical="top" shrinkToFit="1"/>
    </xf>
    <xf numFmtId="0" fontId="0" fillId="3" borderId="0" xfId="0" applyFill="1" applyAlignment="1">
      <alignment vertical="top"/>
    </xf>
    <xf numFmtId="0" fontId="0" fillId="4" borderId="0" xfId="0" applyFill="1" applyAlignment="1">
      <alignment vertical="top"/>
    </xf>
    <xf numFmtId="41" fontId="0" fillId="0" borderId="2" xfId="1" applyFont="1" applyBorder="1" applyAlignment="1">
      <alignment vertical="top" shrinkToFit="1"/>
    </xf>
    <xf numFmtId="41" fontId="0" fillId="0" borderId="0" xfId="0" applyNumberFormat="1" applyAlignment="1">
      <alignment vertical="top"/>
    </xf>
    <xf numFmtId="176" fontId="0" fillId="0" borderId="0" xfId="1" applyNumberFormat="1" applyFont="1" applyAlignment="1">
      <alignment vertical="top"/>
    </xf>
    <xf numFmtId="176" fontId="0" fillId="0" borderId="4" xfId="1" applyNumberFormat="1" applyFont="1" applyBorder="1" applyAlignment="1">
      <alignment vertical="top" shrinkToFit="1"/>
    </xf>
    <xf numFmtId="176" fontId="0" fillId="0" borderId="0" xfId="1" applyNumberFormat="1" applyFont="1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 shrinkToFit="1"/>
    </xf>
    <xf numFmtId="0" fontId="0" fillId="0" borderId="1" xfId="0" applyBorder="1" applyAlignment="1">
      <alignment horizontal="left" vertical="top" shrinkToFit="1"/>
    </xf>
    <xf numFmtId="0" fontId="0" fillId="0" borderId="0" xfId="0" applyAlignment="1">
      <alignment horizontal="center" vertical="top"/>
    </xf>
    <xf numFmtId="176" fontId="0" fillId="2" borderId="1" xfId="0" applyNumberFormat="1" applyFill="1" applyBorder="1" applyAlignment="1">
      <alignment horizontal="center" vertical="top"/>
    </xf>
    <xf numFmtId="176" fontId="0" fillId="0" borderId="4" xfId="0" applyNumberFormat="1" applyBorder="1" applyAlignment="1">
      <alignment vertical="center" shrinkToFit="1"/>
    </xf>
    <xf numFmtId="0" fontId="0" fillId="0" borderId="3" xfId="0" applyBorder="1" applyAlignment="1">
      <alignment vertical="center" shrinkToFit="1"/>
    </xf>
    <xf numFmtId="0" fontId="0" fillId="0" borderId="3" xfId="0" applyBorder="1" applyAlignment="1">
      <alignment vertical="top" shrinkToFit="1"/>
    </xf>
    <xf numFmtId="0" fontId="0" fillId="0" borderId="3" xfId="0" applyBorder="1" applyAlignment="1">
      <alignment horizontal="left" vertical="top" shrinkToFit="1"/>
    </xf>
    <xf numFmtId="176" fontId="4" fillId="0" borderId="0" xfId="1" applyNumberFormat="1" applyFont="1" applyAlignment="1">
      <alignment horizontal="right" vertical="center"/>
    </xf>
    <xf numFmtId="0" fontId="0" fillId="0" borderId="1" xfId="0" applyBorder="1" applyAlignment="1">
      <alignment horizontal="left" vertical="top"/>
    </xf>
    <xf numFmtId="0" fontId="0" fillId="3" borderId="2" xfId="0" applyFill="1" applyBorder="1" applyAlignment="1">
      <alignment vertical="top" shrinkToFit="1"/>
    </xf>
    <xf numFmtId="0" fontId="0" fillId="3" borderId="1" xfId="0" applyFill="1" applyBorder="1" applyAlignment="1">
      <alignment vertical="top" shrinkToFit="1"/>
    </xf>
    <xf numFmtId="177" fontId="0" fillId="0" borderId="0" xfId="0" applyNumberFormat="1" applyAlignment="1">
      <alignment horizontal="left" vertical="top"/>
    </xf>
    <xf numFmtId="0" fontId="0" fillId="0" borderId="5" xfId="0" applyBorder="1" applyAlignment="1">
      <alignment vertical="top"/>
    </xf>
    <xf numFmtId="0" fontId="0" fillId="0" borderId="1" xfId="0" applyFill="1" applyBorder="1" applyAlignment="1">
      <alignment vertical="top" shrinkToFit="1"/>
    </xf>
    <xf numFmtId="0" fontId="0" fillId="3" borderId="3" xfId="0" applyFill="1" applyBorder="1" applyAlignment="1">
      <alignment vertical="top" shrinkToFit="1"/>
    </xf>
    <xf numFmtId="41" fontId="0" fillId="2" borderId="15" xfId="1" applyFont="1" applyFill="1" applyBorder="1" applyAlignment="1">
      <alignment horizontal="center" vertical="top"/>
    </xf>
    <xf numFmtId="0" fontId="0" fillId="2" borderId="15" xfId="0" applyFill="1" applyBorder="1" applyAlignment="1">
      <alignment vertical="top"/>
    </xf>
    <xf numFmtId="0" fontId="0" fillId="2" borderId="1" xfId="0" applyFill="1" applyBorder="1" applyAlignment="1">
      <alignment vertical="top"/>
    </xf>
    <xf numFmtId="0" fontId="0" fillId="0" borderId="2" xfId="0" applyBorder="1" applyAlignment="1">
      <alignment vertical="top"/>
    </xf>
    <xf numFmtId="176" fontId="4" fillId="0" borderId="0" xfId="1" applyNumberFormat="1" applyFont="1" applyAlignment="1">
      <alignment horizontal="right" vertical="top"/>
    </xf>
    <xf numFmtId="0" fontId="9" fillId="0" borderId="0" xfId="0" applyFont="1" applyAlignment="1">
      <alignment horizontal="center" vertical="center"/>
    </xf>
    <xf numFmtId="0" fontId="9" fillId="2" borderId="4" xfId="0" applyFont="1" applyFill="1" applyBorder="1" applyAlignment="1">
      <alignment horizontal="center" vertical="top"/>
    </xf>
    <xf numFmtId="41" fontId="9" fillId="2" borderId="1" xfId="1" applyFont="1" applyFill="1" applyBorder="1" applyAlignment="1">
      <alignment vertical="center"/>
    </xf>
    <xf numFmtId="41" fontId="9" fillId="2" borderId="15" xfId="1" applyFont="1" applyFill="1" applyBorder="1" applyAlignment="1">
      <alignment vertical="center"/>
    </xf>
    <xf numFmtId="0" fontId="9" fillId="0" borderId="16" xfId="0" applyFont="1" applyFill="1" applyBorder="1" applyAlignment="1">
      <alignment horizontal="center" vertical="top"/>
    </xf>
    <xf numFmtId="41" fontId="9" fillId="0" borderId="2" xfId="1" applyFont="1" applyBorder="1" applyAlignment="1">
      <alignment vertical="center" shrinkToFit="1"/>
    </xf>
    <xf numFmtId="0" fontId="9" fillId="0" borderId="0" xfId="0" applyFont="1">
      <alignment vertical="center"/>
    </xf>
    <xf numFmtId="0" fontId="9" fillId="3" borderId="0" xfId="0" applyFont="1" applyFill="1">
      <alignment vertical="center"/>
    </xf>
    <xf numFmtId="0" fontId="9" fillId="5" borderId="0" xfId="0" applyFont="1" applyFill="1">
      <alignment vertical="center"/>
    </xf>
    <xf numFmtId="0" fontId="9" fillId="0" borderId="0" xfId="0" applyFont="1" applyFill="1">
      <alignment vertical="center"/>
    </xf>
    <xf numFmtId="176" fontId="9" fillId="5" borderId="0" xfId="0" applyNumberFormat="1" applyFont="1" applyFill="1">
      <alignment vertical="center"/>
    </xf>
    <xf numFmtId="41" fontId="9" fillId="0" borderId="1" xfId="1" applyFont="1" applyBorder="1" applyAlignment="1">
      <alignment vertical="top" shrinkToFit="1"/>
    </xf>
    <xf numFmtId="41" fontId="9" fillId="0" borderId="1" xfId="1" applyFont="1" applyBorder="1" applyAlignment="1">
      <alignment vertical="center" shrinkToFit="1"/>
    </xf>
    <xf numFmtId="41" fontId="9" fillId="0" borderId="17" xfId="1" applyFont="1" applyBorder="1" applyAlignment="1">
      <alignment vertical="center" shrinkToFit="1"/>
    </xf>
    <xf numFmtId="41" fontId="9" fillId="3" borderId="2" xfId="1" applyFont="1" applyFill="1" applyBorder="1" applyAlignment="1">
      <alignment vertical="center" shrinkToFit="1"/>
    </xf>
    <xf numFmtId="41" fontId="9" fillId="3" borderId="1" xfId="1" applyFont="1" applyFill="1" applyBorder="1" applyAlignment="1">
      <alignment vertical="center" shrinkToFit="1"/>
    </xf>
    <xf numFmtId="41" fontId="9" fillId="3" borderId="17" xfId="1" applyFont="1" applyFill="1" applyBorder="1" applyAlignment="1">
      <alignment vertical="center" shrinkToFit="1"/>
    </xf>
    <xf numFmtId="41" fontId="9" fillId="3" borderId="1" xfId="1" applyFont="1" applyFill="1" applyBorder="1" applyAlignment="1">
      <alignment vertical="top" shrinkToFit="1"/>
    </xf>
    <xf numFmtId="41" fontId="9" fillId="3" borderId="2" xfId="1" applyFont="1" applyFill="1" applyBorder="1" applyAlignment="1">
      <alignment vertical="top" shrinkToFit="1"/>
    </xf>
    <xf numFmtId="41" fontId="9" fillId="5" borderId="1" xfId="1" applyFont="1" applyFill="1" applyBorder="1" applyAlignment="1">
      <alignment vertical="center" shrinkToFit="1"/>
    </xf>
    <xf numFmtId="41" fontId="9" fillId="5" borderId="2" xfId="1" applyFont="1" applyFill="1" applyBorder="1" applyAlignment="1">
      <alignment vertical="top" shrinkToFit="1"/>
    </xf>
    <xf numFmtId="41" fontId="9" fillId="5" borderId="17" xfId="1" applyFont="1" applyFill="1" applyBorder="1" applyAlignment="1">
      <alignment vertical="center" shrinkToFit="1"/>
    </xf>
    <xf numFmtId="41" fontId="9" fillId="0" borderId="14" xfId="1" applyFont="1" applyFill="1" applyBorder="1" applyAlignment="1">
      <alignment horizontal="center" vertical="top" shrinkToFit="1"/>
    </xf>
    <xf numFmtId="41" fontId="9" fillId="0" borderId="2" xfId="1" applyFont="1" applyFill="1" applyBorder="1" applyAlignment="1">
      <alignment horizontal="right" vertical="top" shrinkToFit="1"/>
    </xf>
    <xf numFmtId="41" fontId="9" fillId="0" borderId="1" xfId="1" applyFont="1" applyFill="1" applyBorder="1" applyAlignment="1">
      <alignment vertical="center" shrinkToFit="1"/>
    </xf>
    <xf numFmtId="41" fontId="9" fillId="0" borderId="17" xfId="1" applyFont="1" applyFill="1" applyBorder="1" applyAlignment="1">
      <alignment vertical="center" shrinkToFit="1"/>
    </xf>
    <xf numFmtId="41" fontId="9" fillId="0" borderId="14" xfId="1" applyFont="1" applyBorder="1" applyAlignment="1">
      <alignment horizontal="center" vertical="top" shrinkToFit="1"/>
    </xf>
    <xf numFmtId="41" fontId="10" fillId="7" borderId="23" xfId="1" applyFont="1" applyFill="1" applyBorder="1" applyAlignment="1">
      <alignment vertical="center" shrinkToFit="1"/>
    </xf>
    <xf numFmtId="41" fontId="10" fillId="7" borderId="22" xfId="1" applyFont="1" applyFill="1" applyBorder="1" applyAlignment="1">
      <alignment vertical="top" shrinkToFit="1"/>
    </xf>
    <xf numFmtId="41" fontId="10" fillId="7" borderId="28" xfId="1" applyFont="1" applyFill="1" applyBorder="1" applyAlignment="1">
      <alignment vertical="center" shrinkToFit="1"/>
    </xf>
    <xf numFmtId="41" fontId="0" fillId="0" borderId="1" xfId="1" applyFont="1" applyBorder="1" applyAlignment="1">
      <alignment vertical="top" shrinkToFit="1"/>
    </xf>
    <xf numFmtId="41" fontId="0" fillId="0" borderId="3" xfId="1" applyFont="1" applyBorder="1" applyAlignment="1">
      <alignment vertical="top" shrinkToFit="1"/>
    </xf>
    <xf numFmtId="41" fontId="0" fillId="4" borderId="1" xfId="1" applyFont="1" applyFill="1" applyBorder="1" applyAlignment="1">
      <alignment vertical="top" shrinkToFit="1"/>
    </xf>
    <xf numFmtId="41" fontId="0" fillId="3" borderId="1" xfId="1" applyFont="1" applyFill="1" applyBorder="1" applyAlignment="1">
      <alignment vertical="top"/>
    </xf>
    <xf numFmtId="41" fontId="0" fillId="0" borderId="1" xfId="1" applyFont="1" applyBorder="1">
      <alignment vertical="center"/>
    </xf>
    <xf numFmtId="41" fontId="0" fillId="0" borderId="1" xfId="1" applyFont="1" applyBorder="1" applyAlignment="1">
      <alignment vertical="center" shrinkToFit="1"/>
    </xf>
    <xf numFmtId="41" fontId="0" fillId="3" borderId="1" xfId="1" applyFont="1" applyFill="1" applyBorder="1" applyAlignment="1">
      <alignment vertical="top" shrinkToFit="1"/>
    </xf>
    <xf numFmtId="41" fontId="0" fillId="3" borderId="1" xfId="1" applyFont="1" applyFill="1" applyBorder="1" applyAlignment="1">
      <alignment vertical="center" shrinkToFit="1"/>
    </xf>
    <xf numFmtId="41" fontId="5" fillId="5" borderId="23" xfId="1" applyFont="1" applyFill="1" applyBorder="1" applyAlignment="1">
      <alignment vertical="top" shrinkToFit="1"/>
    </xf>
    <xf numFmtId="41" fontId="9" fillId="0" borderId="15" xfId="1" applyFont="1" applyBorder="1" applyAlignment="1">
      <alignment vertical="center" shrinkToFit="1"/>
    </xf>
    <xf numFmtId="176" fontId="0" fillId="0" borderId="9" xfId="0" applyNumberFormat="1" applyBorder="1" applyAlignment="1">
      <alignment vertical="center" shrinkToFit="1"/>
    </xf>
    <xf numFmtId="0" fontId="0" fillId="0" borderId="9" xfId="0" applyBorder="1" applyAlignment="1">
      <alignment vertical="center" shrinkToFit="1"/>
    </xf>
    <xf numFmtId="41" fontId="0" fillId="0" borderId="9" xfId="1" applyFont="1" applyBorder="1" applyAlignment="1">
      <alignment vertical="center" shrinkToFit="1"/>
    </xf>
    <xf numFmtId="0" fontId="0" fillId="0" borderId="10" xfId="0" applyBorder="1" applyAlignment="1">
      <alignment vertical="center" shrinkToFit="1"/>
    </xf>
    <xf numFmtId="176" fontId="0" fillId="0" borderId="2" xfId="0" applyNumberFormat="1" applyBorder="1" applyAlignment="1">
      <alignment vertical="center" shrinkToFit="1"/>
    </xf>
    <xf numFmtId="41" fontId="0" fillId="8" borderId="1" xfId="1" applyFont="1" applyFill="1" applyBorder="1" applyAlignment="1">
      <alignment vertical="top" shrinkToFit="1"/>
    </xf>
    <xf numFmtId="41" fontId="0" fillId="9" borderId="1" xfId="1" applyFont="1" applyFill="1" applyBorder="1" applyAlignment="1">
      <alignment vertical="top" shrinkToFit="1"/>
    </xf>
    <xf numFmtId="41" fontId="0" fillId="10" borderId="1" xfId="1" applyFont="1" applyFill="1" applyBorder="1" applyAlignment="1">
      <alignment vertical="top" shrinkToFit="1"/>
    </xf>
    <xf numFmtId="0" fontId="0" fillId="6" borderId="1" xfId="0" applyFill="1" applyBorder="1" applyAlignment="1">
      <alignment horizontal="left" vertical="top" shrinkToFit="1"/>
    </xf>
    <xf numFmtId="0" fontId="0" fillId="0" borderId="4" xfId="0" applyFill="1" applyBorder="1" applyAlignment="1">
      <alignment vertical="top" shrinkToFit="1"/>
    </xf>
    <xf numFmtId="0" fontId="0" fillId="0" borderId="2" xfId="0" applyFill="1" applyBorder="1" applyAlignment="1">
      <alignment vertical="top" shrinkToFit="1"/>
    </xf>
    <xf numFmtId="0" fontId="0" fillId="0" borderId="3" xfId="0" applyFill="1" applyBorder="1" applyAlignment="1">
      <alignment vertical="top" shrinkToFit="1"/>
    </xf>
    <xf numFmtId="0" fontId="9" fillId="2" borderId="1" xfId="0" applyFont="1" applyFill="1" applyBorder="1" applyAlignment="1">
      <alignment horizontal="center" vertical="top"/>
    </xf>
    <xf numFmtId="0" fontId="9" fillId="2" borderId="3" xfId="0" applyFont="1" applyFill="1" applyBorder="1" applyAlignment="1">
      <alignment horizontal="center" vertical="center"/>
    </xf>
    <xf numFmtId="41" fontId="9" fillId="0" borderId="1" xfId="1" applyFont="1" applyBorder="1" applyAlignment="1">
      <alignment horizontal="center" vertical="top" shrinkToFit="1"/>
    </xf>
    <xf numFmtId="49" fontId="9" fillId="0" borderId="1" xfId="1" applyNumberFormat="1" applyFont="1" applyBorder="1" applyAlignment="1">
      <alignment vertical="top" shrinkToFit="1"/>
    </xf>
    <xf numFmtId="0" fontId="5" fillId="0" borderId="0" xfId="0" applyFont="1" applyAlignment="1">
      <alignment horizontal="right" vertical="center"/>
    </xf>
    <xf numFmtId="0" fontId="0" fillId="2" borderId="1" xfId="0" applyFill="1" applyBorder="1" applyAlignment="1">
      <alignment horizontal="center" vertical="top"/>
    </xf>
    <xf numFmtId="41" fontId="0" fillId="0" borderId="15" xfId="1" applyFont="1" applyBorder="1" applyAlignment="1">
      <alignment vertical="top" shrinkToFit="1"/>
    </xf>
    <xf numFmtId="41" fontId="0" fillId="4" borderId="15" xfId="1" applyFont="1" applyFill="1" applyBorder="1" applyAlignment="1">
      <alignment vertical="top" shrinkToFit="1"/>
    </xf>
    <xf numFmtId="41" fontId="0" fillId="3" borderId="15" xfId="1" applyFont="1" applyFill="1" applyBorder="1" applyAlignment="1">
      <alignment vertical="top"/>
    </xf>
    <xf numFmtId="41" fontId="6" fillId="0" borderId="15" xfId="1" applyFont="1" applyFill="1" applyBorder="1" applyAlignment="1">
      <alignment vertical="top"/>
    </xf>
    <xf numFmtId="41" fontId="0" fillId="0" borderId="15" xfId="1" applyFont="1" applyBorder="1" applyAlignment="1">
      <alignment vertical="center" shrinkToFit="1"/>
    </xf>
    <xf numFmtId="41" fontId="0" fillId="3" borderId="15" xfId="1" applyFont="1" applyFill="1" applyBorder="1" applyAlignment="1">
      <alignment vertical="top" shrinkToFit="1"/>
    </xf>
    <xf numFmtId="41" fontId="0" fillId="3" borderId="15" xfId="1" applyFont="1" applyFill="1" applyBorder="1" applyAlignment="1">
      <alignment vertical="center" shrinkToFit="1"/>
    </xf>
    <xf numFmtId="41" fontId="5" fillId="5" borderId="32" xfId="1" applyFont="1" applyFill="1" applyBorder="1" applyAlignment="1">
      <alignment vertical="top" shrinkToFit="1"/>
    </xf>
    <xf numFmtId="0" fontId="0" fillId="0" borderId="5" xfId="0" applyBorder="1" applyAlignment="1">
      <alignment horizontal="left" vertical="top"/>
    </xf>
    <xf numFmtId="41" fontId="9" fillId="0" borderId="3" xfId="1" applyFont="1" applyBorder="1" applyAlignment="1">
      <alignment horizontal="left" vertical="top" shrinkToFit="1"/>
    </xf>
    <xf numFmtId="0" fontId="0" fillId="0" borderId="5" xfId="0" applyBorder="1" applyAlignment="1">
      <alignment horizontal="left" vertical="top" shrinkToFit="1"/>
    </xf>
    <xf numFmtId="0" fontId="0" fillId="0" borderId="5" xfId="0" applyBorder="1" applyAlignment="1">
      <alignment horizontal="left" vertical="top"/>
    </xf>
    <xf numFmtId="41" fontId="9" fillId="6" borderId="2" xfId="1" applyFont="1" applyFill="1" applyBorder="1" applyAlignment="1">
      <alignment vertical="center" shrinkToFit="1"/>
    </xf>
    <xf numFmtId="41" fontId="9" fillId="6" borderId="1" xfId="1" applyFont="1" applyFill="1" applyBorder="1" applyAlignment="1">
      <alignment vertical="center" shrinkToFit="1"/>
    </xf>
    <xf numFmtId="41" fontId="9" fillId="6" borderId="17" xfId="1" applyFont="1" applyFill="1" applyBorder="1" applyAlignment="1">
      <alignment vertical="center" shrinkToFit="1"/>
    </xf>
    <xf numFmtId="41" fontId="9" fillId="0" borderId="2" xfId="1" applyFont="1" applyBorder="1" applyAlignment="1">
      <alignment horizontal="left" vertical="top" shrinkToFit="1"/>
    </xf>
    <xf numFmtId="0" fontId="0" fillId="0" borderId="1" xfId="0" applyFill="1" applyBorder="1" applyAlignment="1">
      <alignment vertical="top" wrapText="1" shrinkToFit="1"/>
    </xf>
    <xf numFmtId="0" fontId="0" fillId="0" borderId="16" xfId="0" applyBorder="1" applyAlignment="1">
      <alignment vertical="top" wrapText="1" shrinkToFit="1"/>
    </xf>
    <xf numFmtId="41" fontId="0" fillId="0" borderId="1" xfId="1" applyFont="1" applyBorder="1" applyAlignment="1">
      <alignment horizontal="center" vertical="top" shrinkToFit="1"/>
    </xf>
    <xf numFmtId="41" fontId="0" fillId="0" borderId="1" xfId="1" applyFont="1" applyBorder="1" applyAlignment="1">
      <alignment horizontal="center" vertical="center" shrinkToFit="1"/>
    </xf>
    <xf numFmtId="41" fontId="6" fillId="0" borderId="15" xfId="1" applyFont="1" applyFill="1" applyBorder="1" applyAlignment="1">
      <alignment vertical="center"/>
    </xf>
    <xf numFmtId="0" fontId="0" fillId="0" borderId="3" xfId="0" applyFill="1" applyBorder="1" applyAlignment="1">
      <alignment horizontal="left" vertical="top" wrapText="1"/>
    </xf>
    <xf numFmtId="41" fontId="0" fillId="0" borderId="15" xfId="1" applyFont="1" applyBorder="1" applyAlignment="1">
      <alignment horizontal="center" vertical="top" shrinkToFit="1"/>
    </xf>
    <xf numFmtId="0" fontId="11" fillId="6" borderId="0" xfId="2" applyFill="1">
      <alignment vertical="center"/>
    </xf>
    <xf numFmtId="41" fontId="9" fillId="0" borderId="3" xfId="1" applyFont="1" applyBorder="1" applyAlignment="1">
      <alignment horizontal="left" vertical="top" shrinkToFit="1"/>
    </xf>
    <xf numFmtId="41" fontId="9" fillId="5" borderId="2" xfId="1" applyFont="1" applyFill="1" applyBorder="1" applyAlignment="1">
      <alignment vertical="center" shrinkToFit="1"/>
    </xf>
    <xf numFmtId="41" fontId="9" fillId="0" borderId="4" xfId="1" applyFont="1" applyBorder="1" applyAlignment="1">
      <alignment horizontal="left" vertical="top" shrinkToFit="1"/>
    </xf>
    <xf numFmtId="41" fontId="9" fillId="0" borderId="3" xfId="1" applyFont="1" applyBorder="1" applyAlignment="1">
      <alignment horizontal="left" vertical="top" shrinkToFit="1"/>
    </xf>
    <xf numFmtId="41" fontId="9" fillId="0" borderId="1" xfId="1" applyFont="1" applyBorder="1" applyAlignment="1">
      <alignment horizontal="left" vertical="top" shrinkToFit="1"/>
    </xf>
    <xf numFmtId="41" fontId="9" fillId="0" borderId="5" xfId="1" applyFont="1" applyBorder="1" applyAlignment="1">
      <alignment vertical="top" shrinkToFit="1"/>
    </xf>
    <xf numFmtId="41" fontId="9" fillId="0" borderId="7" xfId="1" applyFont="1" applyBorder="1" applyAlignment="1">
      <alignment vertical="top" shrinkToFit="1"/>
    </xf>
    <xf numFmtId="0" fontId="5" fillId="0" borderId="1" xfId="0" applyFont="1" applyBorder="1" applyAlignment="1">
      <alignment horizontal="left" vertical="center"/>
    </xf>
    <xf numFmtId="0" fontId="15" fillId="0" borderId="0" xfId="0" applyFont="1">
      <alignment vertical="center"/>
    </xf>
    <xf numFmtId="0" fontId="5" fillId="0" borderId="6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left" vertical="center"/>
    </xf>
    <xf numFmtId="176" fontId="0" fillId="0" borderId="13" xfId="1" applyNumberFormat="1" applyFont="1" applyBorder="1" applyAlignment="1">
      <alignment horizontal="left" vertical="center" shrinkToFit="1"/>
    </xf>
    <xf numFmtId="0" fontId="5" fillId="0" borderId="23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41" fontId="9" fillId="0" borderId="3" xfId="1" applyFont="1" applyBorder="1" applyAlignment="1">
      <alignment horizontal="left" vertical="top" shrinkToFit="1"/>
    </xf>
    <xf numFmtId="176" fontId="0" fillId="0" borderId="2" xfId="1" applyNumberFormat="1" applyFont="1" applyBorder="1" applyAlignment="1">
      <alignment vertical="top" shrinkToFit="1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5" fillId="0" borderId="1" xfId="0" applyFont="1" applyBorder="1" applyAlignment="1">
      <alignment vertical="center" wrapText="1"/>
    </xf>
    <xf numFmtId="0" fontId="13" fillId="0" borderId="41" xfId="0" applyFont="1" applyBorder="1" applyAlignment="1">
      <alignment horizontal="center" vertical="center"/>
    </xf>
    <xf numFmtId="0" fontId="13" fillId="0" borderId="42" xfId="0" applyFont="1" applyBorder="1" applyAlignment="1">
      <alignment horizontal="center" vertical="center"/>
    </xf>
    <xf numFmtId="0" fontId="5" fillId="0" borderId="12" xfId="0" applyFont="1" applyBorder="1" applyAlignment="1">
      <alignment vertical="center" wrapText="1"/>
    </xf>
    <xf numFmtId="0" fontId="5" fillId="0" borderId="12" xfId="0" applyFont="1" applyBorder="1" applyAlignment="1">
      <alignment horizontal="left" vertical="center"/>
    </xf>
    <xf numFmtId="0" fontId="13" fillId="0" borderId="43" xfId="0" applyFont="1" applyBorder="1" applyAlignment="1">
      <alignment horizontal="center" vertical="center"/>
    </xf>
    <xf numFmtId="0" fontId="13" fillId="0" borderId="40" xfId="0" applyFont="1" applyBorder="1" applyAlignment="1">
      <alignment horizontal="center" vertical="center"/>
    </xf>
    <xf numFmtId="0" fontId="5" fillId="0" borderId="14" xfId="0" applyFont="1" applyBorder="1" applyAlignment="1">
      <alignment horizontal="left" vertical="center"/>
    </xf>
    <xf numFmtId="178" fontId="1" fillId="0" borderId="4" xfId="1" applyNumberFormat="1" applyFont="1" applyBorder="1" applyAlignment="1">
      <alignment horizontal="center" vertical="center" wrapText="1"/>
    </xf>
    <xf numFmtId="178" fontId="1" fillId="0" borderId="4" xfId="1" applyNumberFormat="1" applyFont="1" applyBorder="1" applyAlignment="1">
      <alignment horizontal="center" vertical="center"/>
    </xf>
    <xf numFmtId="178" fontId="1" fillId="0" borderId="15" xfId="1" applyNumberFormat="1" applyFont="1" applyBorder="1" applyAlignment="1">
      <alignment horizontal="center" vertical="center" wrapText="1"/>
    </xf>
    <xf numFmtId="178" fontId="1" fillId="0" borderId="15" xfId="1" applyNumberFormat="1" applyFont="1" applyBorder="1" applyAlignment="1">
      <alignment horizontal="center" vertical="center"/>
    </xf>
    <xf numFmtId="178" fontId="1" fillId="0" borderId="8" xfId="1" applyNumberFormat="1" applyFont="1" applyBorder="1" applyAlignment="1">
      <alignment horizontal="center" vertical="center" wrapText="1"/>
    </xf>
    <xf numFmtId="0" fontId="5" fillId="0" borderId="14" xfId="0" applyFont="1" applyBorder="1" applyAlignment="1">
      <alignment vertical="center"/>
    </xf>
    <xf numFmtId="176" fontId="0" fillId="0" borderId="36" xfId="1" applyNumberFormat="1" applyFont="1" applyBorder="1" applyAlignment="1">
      <alignment horizontal="left" vertical="center" shrinkToFit="1"/>
    </xf>
    <xf numFmtId="0" fontId="5" fillId="0" borderId="33" xfId="0" applyFont="1" applyBorder="1" applyAlignment="1">
      <alignment horizontal="left" vertical="center"/>
    </xf>
    <xf numFmtId="178" fontId="1" fillId="0" borderId="32" xfId="1" applyNumberFormat="1" applyFont="1" applyBorder="1" applyAlignment="1">
      <alignment horizontal="center" vertical="center" wrapText="1"/>
    </xf>
    <xf numFmtId="178" fontId="0" fillId="0" borderId="13" xfId="1" applyNumberFormat="1" applyFont="1" applyBorder="1" applyAlignment="1">
      <alignment vertical="center" shrinkToFit="1"/>
    </xf>
    <xf numFmtId="178" fontId="0" fillId="0" borderId="32" xfId="1" applyNumberFormat="1" applyFont="1" applyBorder="1" applyAlignment="1">
      <alignment vertical="center" shrinkToFit="1"/>
    </xf>
    <xf numFmtId="178" fontId="0" fillId="0" borderId="37" xfId="1" applyNumberFormat="1" applyFont="1" applyBorder="1" applyAlignment="1">
      <alignment vertical="center" shrinkToFit="1"/>
    </xf>
    <xf numFmtId="178" fontId="0" fillId="0" borderId="15" xfId="1" applyNumberFormat="1" applyFont="1" applyBorder="1" applyAlignment="1">
      <alignment vertical="center" shrinkToFit="1"/>
    </xf>
    <xf numFmtId="0" fontId="12" fillId="0" borderId="39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 wrapText="1"/>
    </xf>
    <xf numFmtId="178" fontId="0" fillId="0" borderId="38" xfId="1" applyNumberFormat="1" applyFont="1" applyBorder="1" applyAlignment="1">
      <alignment vertical="center" shrinkToFit="1"/>
    </xf>
    <xf numFmtId="178" fontId="0" fillId="0" borderId="38" xfId="1" applyNumberFormat="1" applyFont="1" applyBorder="1" applyAlignment="1">
      <alignment horizontal="left" vertical="center" shrinkToFit="1"/>
    </xf>
    <xf numFmtId="178" fontId="5" fillId="0" borderId="42" xfId="0" applyNumberFormat="1" applyFont="1" applyBorder="1" applyAlignment="1">
      <alignment vertical="center"/>
    </xf>
    <xf numFmtId="178" fontId="5" fillId="0" borderId="42" xfId="0" applyNumberFormat="1" applyFont="1" applyBorder="1">
      <alignment vertical="center"/>
    </xf>
    <xf numFmtId="0" fontId="5" fillId="0" borderId="1" xfId="0" applyFont="1" applyBorder="1" applyAlignment="1">
      <alignment vertical="center"/>
    </xf>
    <xf numFmtId="0" fontId="0" fillId="0" borderId="1" xfId="0" applyBorder="1" applyAlignment="1">
      <alignment horizontal="left" vertical="top" wrapText="1" shrinkToFit="1"/>
    </xf>
    <xf numFmtId="41" fontId="0" fillId="0" borderId="1" xfId="1" applyFont="1" applyBorder="1" applyAlignment="1">
      <alignment horizontal="left" vertical="center"/>
    </xf>
    <xf numFmtId="0" fontId="12" fillId="0" borderId="33" xfId="0" applyFont="1" applyBorder="1" applyAlignment="1">
      <alignment vertical="center"/>
    </xf>
    <xf numFmtId="178" fontId="0" fillId="0" borderId="42" xfId="1" applyNumberFormat="1" applyFont="1" applyBorder="1" applyAlignment="1">
      <alignment vertical="center" shrinkToFit="1"/>
    </xf>
    <xf numFmtId="0" fontId="12" fillId="0" borderId="40" xfId="0" applyFont="1" applyBorder="1" applyAlignment="1">
      <alignment vertical="center"/>
    </xf>
    <xf numFmtId="0" fontId="5" fillId="0" borderId="41" xfId="0" applyFont="1" applyBorder="1" applyAlignment="1">
      <alignment horizontal="left" vertical="center" wrapText="1"/>
    </xf>
    <xf numFmtId="0" fontId="14" fillId="0" borderId="0" xfId="0" applyFont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13" fillId="0" borderId="40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45" xfId="0" applyFont="1" applyBorder="1" applyAlignment="1">
      <alignment horizontal="center" vertical="center" wrapText="1"/>
    </xf>
    <xf numFmtId="0" fontId="12" fillId="0" borderId="44" xfId="0" applyFont="1" applyBorder="1" applyAlignment="1">
      <alignment horizontal="center" vertical="center" wrapText="1"/>
    </xf>
    <xf numFmtId="176" fontId="0" fillId="0" borderId="13" xfId="1" applyNumberFormat="1" applyFont="1" applyBorder="1" applyAlignment="1">
      <alignment horizontal="center" vertical="center" shrinkToFit="1"/>
    </xf>
    <xf numFmtId="176" fontId="0" fillId="0" borderId="15" xfId="1" applyNumberFormat="1" applyFont="1" applyBorder="1" applyAlignment="1">
      <alignment horizontal="center" vertical="center" shrinkToFit="1"/>
    </xf>
    <xf numFmtId="0" fontId="12" fillId="0" borderId="1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40" xfId="0" applyFont="1" applyBorder="1" applyAlignment="1">
      <alignment horizontal="center" vertical="center"/>
    </xf>
    <xf numFmtId="0" fontId="12" fillId="0" borderId="41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12" fillId="0" borderId="40" xfId="0" applyFont="1" applyBorder="1" applyAlignment="1">
      <alignment horizontal="center" vertical="center" wrapText="1"/>
    </xf>
    <xf numFmtId="0" fontId="12" fillId="0" borderId="41" xfId="0" applyFont="1" applyBorder="1" applyAlignment="1">
      <alignment horizontal="center" vertical="center" wrapText="1"/>
    </xf>
    <xf numFmtId="41" fontId="9" fillId="5" borderId="20" xfId="1" applyFont="1" applyFill="1" applyBorder="1" applyAlignment="1">
      <alignment horizontal="center" vertical="top" shrinkToFit="1"/>
    </xf>
    <xf numFmtId="41" fontId="9" fillId="5" borderId="2" xfId="1" applyFont="1" applyFill="1" applyBorder="1" applyAlignment="1">
      <alignment horizontal="center" vertical="top" shrinkToFit="1"/>
    </xf>
    <xf numFmtId="41" fontId="9" fillId="5" borderId="3" xfId="1" applyFont="1" applyFill="1" applyBorder="1" applyAlignment="1">
      <alignment horizontal="center" vertical="top" shrinkToFit="1"/>
    </xf>
    <xf numFmtId="49" fontId="9" fillId="3" borderId="4" xfId="1" applyNumberFormat="1" applyFont="1" applyFill="1" applyBorder="1" applyAlignment="1">
      <alignment horizontal="center" vertical="top" shrinkToFit="1"/>
    </xf>
    <xf numFmtId="49" fontId="9" fillId="3" borderId="2" xfId="1" applyNumberFormat="1" applyFont="1" applyFill="1" applyBorder="1" applyAlignment="1">
      <alignment horizontal="center" vertical="top" shrinkToFit="1"/>
    </xf>
    <xf numFmtId="41" fontId="9" fillId="3" borderId="4" xfId="1" applyFont="1" applyFill="1" applyBorder="1" applyAlignment="1">
      <alignment horizontal="center" vertical="top" shrinkToFit="1"/>
    </xf>
    <xf numFmtId="41" fontId="9" fillId="3" borderId="2" xfId="1" applyFont="1" applyFill="1" applyBorder="1" applyAlignment="1">
      <alignment horizontal="center" vertical="top" shrinkToFit="1"/>
    </xf>
    <xf numFmtId="41" fontId="9" fillId="3" borderId="3" xfId="1" applyFont="1" applyFill="1" applyBorder="1" applyAlignment="1">
      <alignment horizontal="center" vertical="top" shrinkToFit="1"/>
    </xf>
    <xf numFmtId="49" fontId="9" fillId="0" borderId="4" xfId="1" applyNumberFormat="1" applyFont="1" applyBorder="1" applyAlignment="1">
      <alignment horizontal="left" vertical="top" shrinkToFit="1"/>
    </xf>
    <xf numFmtId="49" fontId="9" fillId="0" borderId="3" xfId="1" applyNumberFormat="1" applyFont="1" applyBorder="1" applyAlignment="1">
      <alignment horizontal="left" vertical="top" shrinkToFit="1"/>
    </xf>
    <xf numFmtId="41" fontId="9" fillId="0" borderId="4" xfId="1" applyFont="1" applyBorder="1" applyAlignment="1">
      <alignment horizontal="left" vertical="top" shrinkToFit="1"/>
    </xf>
    <xf numFmtId="41" fontId="9" fillId="0" borderId="3" xfId="1" applyFont="1" applyBorder="1" applyAlignment="1">
      <alignment horizontal="left" vertical="top" shrinkToFit="1"/>
    </xf>
    <xf numFmtId="41" fontId="9" fillId="0" borderId="16" xfId="1" applyFont="1" applyBorder="1" applyAlignment="1">
      <alignment horizontal="center" vertical="top" shrinkToFit="1"/>
    </xf>
    <xf numFmtId="41" fontId="9" fillId="0" borderId="18" xfId="1" applyFont="1" applyBorder="1" applyAlignment="1">
      <alignment horizontal="center" vertical="top" shrinkToFit="1"/>
    </xf>
    <xf numFmtId="41" fontId="9" fillId="0" borderId="19" xfId="1" applyFont="1" applyBorder="1" applyAlignment="1">
      <alignment horizontal="center" vertical="top" shrinkToFit="1"/>
    </xf>
    <xf numFmtId="41" fontId="9" fillId="0" borderId="5" xfId="1" applyFont="1" applyBorder="1" applyAlignment="1">
      <alignment horizontal="left" vertical="top" shrinkToFit="1"/>
    </xf>
    <xf numFmtId="41" fontId="9" fillId="0" borderId="7" xfId="1" applyFont="1" applyBorder="1" applyAlignment="1">
      <alignment horizontal="left" vertical="top" shrinkToFit="1"/>
    </xf>
    <xf numFmtId="0" fontId="9" fillId="0" borderId="4" xfId="0" applyFont="1" applyBorder="1" applyAlignment="1">
      <alignment horizontal="center" vertical="top" shrinkToFit="1"/>
    </xf>
    <xf numFmtId="0" fontId="9" fillId="0" borderId="2" xfId="0" applyFont="1" applyBorder="1" applyAlignment="1">
      <alignment horizontal="center" vertical="top" shrinkToFit="1"/>
    </xf>
    <xf numFmtId="0" fontId="9" fillId="0" borderId="17" xfId="0" applyFont="1" applyBorder="1" applyAlignment="1">
      <alignment horizontal="center" vertical="top" shrinkToFit="1"/>
    </xf>
    <xf numFmtId="41" fontId="9" fillId="0" borderId="6" xfId="1" applyFont="1" applyBorder="1" applyAlignment="1">
      <alignment horizontal="left" vertical="top" shrinkToFit="1"/>
    </xf>
    <xf numFmtId="49" fontId="9" fillId="6" borderId="4" xfId="1" applyNumberFormat="1" applyFont="1" applyFill="1" applyBorder="1" applyAlignment="1">
      <alignment horizontal="left" vertical="top" shrinkToFit="1"/>
    </xf>
    <xf numFmtId="49" fontId="9" fillId="6" borderId="3" xfId="1" applyNumberFormat="1" applyFont="1" applyFill="1" applyBorder="1" applyAlignment="1">
      <alignment horizontal="left" vertical="top" shrinkToFit="1"/>
    </xf>
    <xf numFmtId="49" fontId="9" fillId="0" borderId="5" xfId="1" applyNumberFormat="1" applyFont="1" applyBorder="1" applyAlignment="1">
      <alignment horizontal="left" vertical="top" shrinkToFit="1"/>
    </xf>
    <xf numFmtId="49" fontId="9" fillId="0" borderId="7" xfId="1" applyNumberFormat="1" applyFont="1" applyBorder="1" applyAlignment="1">
      <alignment horizontal="left" vertical="top" shrinkToFit="1"/>
    </xf>
    <xf numFmtId="49" fontId="9" fillId="0" borderId="6" xfId="1" applyNumberFormat="1" applyFont="1" applyBorder="1" applyAlignment="1">
      <alignment horizontal="left" vertical="top" shrinkToFit="1"/>
    </xf>
    <xf numFmtId="0" fontId="3" fillId="0" borderId="0" xfId="0" applyFont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41" fontId="9" fillId="0" borderId="4" xfId="1" applyFont="1" applyBorder="1" applyAlignment="1">
      <alignment horizontal="center" vertical="top" shrinkToFit="1"/>
    </xf>
    <xf numFmtId="41" fontId="9" fillId="0" borderId="2" xfId="1" applyFont="1" applyBorder="1" applyAlignment="1">
      <alignment horizontal="center" vertical="top" shrinkToFit="1"/>
    </xf>
    <xf numFmtId="41" fontId="9" fillId="0" borderId="17" xfId="1" applyFont="1" applyBorder="1" applyAlignment="1">
      <alignment horizontal="center" vertical="top" shrinkToFit="1"/>
    </xf>
    <xf numFmtId="41" fontId="9" fillId="0" borderId="4" xfId="1" applyFont="1" applyFill="1" applyBorder="1" applyAlignment="1">
      <alignment horizontal="center" vertical="top" shrinkToFit="1"/>
    </xf>
    <xf numFmtId="41" fontId="9" fillId="0" borderId="2" xfId="1" applyFont="1" applyFill="1" applyBorder="1" applyAlignment="1">
      <alignment horizontal="center" vertical="top" shrinkToFit="1"/>
    </xf>
    <xf numFmtId="41" fontId="9" fillId="0" borderId="17" xfId="1" applyFont="1" applyFill="1" applyBorder="1" applyAlignment="1">
      <alignment horizontal="center" vertical="top" shrinkToFit="1"/>
    </xf>
    <xf numFmtId="49" fontId="10" fillId="7" borderId="21" xfId="1" applyNumberFormat="1" applyFont="1" applyFill="1" applyBorder="1" applyAlignment="1">
      <alignment horizontal="center" vertical="top" shrinkToFit="1"/>
    </xf>
    <xf numFmtId="49" fontId="10" fillId="7" borderId="22" xfId="1" applyNumberFormat="1" applyFont="1" applyFill="1" applyBorder="1" applyAlignment="1">
      <alignment horizontal="center" vertical="top" shrinkToFit="1"/>
    </xf>
    <xf numFmtId="49" fontId="10" fillId="7" borderId="24" xfId="1" applyNumberFormat="1" applyFont="1" applyFill="1" applyBorder="1" applyAlignment="1">
      <alignment horizontal="center" vertical="top" shrinkToFit="1"/>
    </xf>
    <xf numFmtId="41" fontId="9" fillId="0" borderId="10" xfId="1" applyFont="1" applyBorder="1" applyAlignment="1">
      <alignment horizontal="center" vertical="top" shrinkToFit="1"/>
    </xf>
    <xf numFmtId="41" fontId="9" fillId="0" borderId="34" xfId="1" applyFont="1" applyBorder="1" applyAlignment="1">
      <alignment horizontal="center" vertical="top" shrinkToFit="1"/>
    </xf>
    <xf numFmtId="41" fontId="9" fillId="0" borderId="35" xfId="1" applyFont="1" applyBorder="1" applyAlignment="1">
      <alignment horizontal="center" vertical="top" shrinkToFit="1"/>
    </xf>
    <xf numFmtId="0" fontId="3" fillId="0" borderId="0" xfId="0" applyFont="1" applyAlignment="1">
      <alignment horizontal="center" vertical="top"/>
    </xf>
    <xf numFmtId="0" fontId="8" fillId="2" borderId="27" xfId="0" applyFont="1" applyFill="1" applyBorder="1" applyAlignment="1">
      <alignment horizontal="center" vertical="top"/>
    </xf>
    <xf numFmtId="0" fontId="7" fillId="2" borderId="26" xfId="0" applyFont="1" applyFill="1" applyBorder="1" applyAlignment="1">
      <alignment horizontal="center" vertical="top"/>
    </xf>
    <xf numFmtId="0" fontId="7" fillId="2" borderId="25" xfId="0" applyFont="1" applyFill="1" applyBorder="1" applyAlignment="1">
      <alignment horizontal="center" vertical="top"/>
    </xf>
    <xf numFmtId="0" fontId="0" fillId="2" borderId="14" xfId="0" applyFill="1" applyBorder="1" applyAlignment="1">
      <alignment horizontal="center" vertical="top" wrapText="1" shrinkToFit="1"/>
    </xf>
    <xf numFmtId="0" fontId="0" fillId="2" borderId="1" xfId="0" applyFill="1" applyBorder="1" applyAlignment="1">
      <alignment horizontal="center" vertical="top"/>
    </xf>
    <xf numFmtId="0" fontId="0" fillId="2" borderId="4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5" fillId="4" borderId="14" xfId="0" applyFont="1" applyFill="1" applyBorder="1" applyAlignment="1">
      <alignment horizontal="right" vertical="top" shrinkToFit="1"/>
    </xf>
    <xf numFmtId="0" fontId="5" fillId="4" borderId="1" xfId="0" applyFont="1" applyFill="1" applyBorder="1" applyAlignment="1">
      <alignment horizontal="right" vertical="top" shrinkToFit="1"/>
    </xf>
    <xf numFmtId="0" fontId="0" fillId="0" borderId="16" xfId="0" applyBorder="1" applyAlignment="1">
      <alignment horizontal="left" vertical="top" wrapText="1" shrinkToFit="1"/>
    </xf>
    <xf numFmtId="0" fontId="0" fillId="0" borderId="18" xfId="0" applyBorder="1" applyAlignment="1">
      <alignment horizontal="left" vertical="top" wrapText="1" shrinkToFit="1"/>
    </xf>
    <xf numFmtId="0" fontId="5" fillId="5" borderId="21" xfId="0" applyFont="1" applyFill="1" applyBorder="1" applyAlignment="1">
      <alignment horizontal="right" vertical="top"/>
    </xf>
    <xf numFmtId="0" fontId="5" fillId="5" borderId="22" xfId="0" applyFont="1" applyFill="1" applyBorder="1" applyAlignment="1">
      <alignment horizontal="right" vertical="top"/>
    </xf>
    <xf numFmtId="0" fontId="5" fillId="5" borderId="24" xfId="0" applyFont="1" applyFill="1" applyBorder="1" applyAlignment="1">
      <alignment horizontal="right" vertical="top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5" xfId="0" applyBorder="1" applyAlignment="1">
      <alignment horizontal="left" vertical="top" shrinkToFit="1"/>
    </xf>
    <xf numFmtId="0" fontId="0" fillId="0" borderId="6" xfId="0" applyBorder="1" applyAlignment="1">
      <alignment horizontal="left" vertical="top" shrinkToFit="1"/>
    </xf>
    <xf numFmtId="0" fontId="0" fillId="3" borderId="8" xfId="0" applyFill="1" applyBorder="1" applyAlignment="1">
      <alignment horizontal="right" vertical="top" shrinkToFit="1"/>
    </xf>
    <xf numFmtId="0" fontId="0" fillId="3" borderId="9" xfId="0" applyFill="1" applyBorder="1" applyAlignment="1">
      <alignment horizontal="right" vertical="top" shrinkToFit="1"/>
    </xf>
    <xf numFmtId="0" fontId="0" fillId="3" borderId="10" xfId="0" applyFill="1" applyBorder="1" applyAlignment="1">
      <alignment horizontal="right" vertical="top" shrinkToFit="1"/>
    </xf>
    <xf numFmtId="0" fontId="0" fillId="3" borderId="4" xfId="0" applyFill="1" applyBorder="1" applyAlignment="1">
      <alignment horizontal="right" vertical="top" shrinkToFit="1"/>
    </xf>
    <xf numFmtId="0" fontId="0" fillId="3" borderId="3" xfId="0" applyFill="1" applyBorder="1" applyAlignment="1">
      <alignment horizontal="right" vertical="top" shrinkToFit="1"/>
    </xf>
    <xf numFmtId="0" fontId="0" fillId="0" borderId="8" xfId="0" applyBorder="1" applyAlignment="1">
      <alignment horizontal="center" vertical="top" shrinkToFit="1"/>
    </xf>
    <xf numFmtId="0" fontId="0" fillId="0" borderId="29" xfId="0" applyBorder="1" applyAlignment="1">
      <alignment horizontal="center" vertical="top" shrinkToFit="1"/>
    </xf>
    <xf numFmtId="0" fontId="0" fillId="0" borderId="19" xfId="0" applyBorder="1" applyAlignment="1">
      <alignment horizontal="left" vertical="top" wrapText="1" shrinkToFit="1"/>
    </xf>
    <xf numFmtId="0" fontId="0" fillId="0" borderId="8" xfId="0" applyBorder="1" applyAlignment="1">
      <alignment horizontal="left" vertical="top"/>
    </xf>
    <xf numFmtId="0" fontId="0" fillId="0" borderId="29" xfId="0" applyBorder="1" applyAlignment="1">
      <alignment horizontal="left" vertical="top"/>
    </xf>
    <xf numFmtId="0" fontId="0" fillId="0" borderId="30" xfId="0" applyBorder="1" applyAlignment="1">
      <alignment horizontal="left" vertical="top"/>
    </xf>
    <xf numFmtId="0" fontId="0" fillId="3" borderId="2" xfId="0" applyFill="1" applyBorder="1" applyAlignment="1">
      <alignment horizontal="right" vertical="top" shrinkToFit="1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6" xfId="0" applyBorder="1" applyAlignment="1">
      <alignment horizontal="left" vertical="top"/>
    </xf>
  </cellXfs>
  <cellStyles count="3">
    <cellStyle name="보통" xfId="2" builtinId="28"/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topLeftCell="A5" workbookViewId="0">
      <selection activeCell="J18" sqref="J18"/>
    </sheetView>
  </sheetViews>
  <sheetFormatPr defaultRowHeight="16.5"/>
  <cols>
    <col min="1" max="1" width="15" customWidth="1"/>
    <col min="2" max="2" width="19.625" customWidth="1"/>
    <col min="3" max="3" width="15.625" customWidth="1"/>
    <col min="4" max="4" width="17.25" customWidth="1"/>
    <col min="5" max="5" width="19.625" customWidth="1"/>
    <col min="6" max="6" width="15.625" customWidth="1"/>
    <col min="7" max="7" width="14.25" bestFit="1" customWidth="1"/>
    <col min="8" max="8" width="10.5" bestFit="1" customWidth="1"/>
  </cols>
  <sheetData>
    <row r="1" spans="1:12" ht="40.5" customHeight="1">
      <c r="A1" s="172" t="s">
        <v>148</v>
      </c>
      <c r="B1" s="172"/>
      <c r="C1" s="172"/>
      <c r="D1" s="172"/>
      <c r="E1" s="172"/>
      <c r="F1" s="172"/>
    </row>
    <row r="2" spans="1:12" ht="30.75" customHeight="1" thickBot="1">
      <c r="F2" s="93"/>
    </row>
    <row r="3" spans="1:12" s="135" customFormat="1" ht="44.25" customHeight="1" thickBot="1">
      <c r="A3" s="175" t="s">
        <v>132</v>
      </c>
      <c r="B3" s="176"/>
      <c r="C3" s="142" t="s">
        <v>133</v>
      </c>
      <c r="D3" s="143" t="s">
        <v>134</v>
      </c>
      <c r="E3" s="138" t="s">
        <v>135</v>
      </c>
      <c r="F3" s="139" t="s">
        <v>133</v>
      </c>
      <c r="G3"/>
      <c r="H3"/>
      <c r="I3"/>
      <c r="J3"/>
      <c r="K3"/>
      <c r="L3"/>
    </row>
    <row r="4" spans="1:12" s="135" customFormat="1" ht="44.25" customHeight="1">
      <c r="A4" s="173" t="s">
        <v>157</v>
      </c>
      <c r="B4" s="141" t="s">
        <v>167</v>
      </c>
      <c r="C4" s="151">
        <v>231610</v>
      </c>
      <c r="D4" s="129" t="s">
        <v>140</v>
      </c>
      <c r="E4" s="141" t="s">
        <v>147</v>
      </c>
      <c r="F4" s="130">
        <v>231610</v>
      </c>
      <c r="G4"/>
      <c r="H4"/>
      <c r="I4"/>
      <c r="J4"/>
      <c r="K4"/>
      <c r="L4"/>
    </row>
    <row r="5" spans="1:12" ht="44.25" customHeight="1">
      <c r="A5" s="174"/>
      <c r="B5" s="137" t="s">
        <v>160</v>
      </c>
      <c r="C5" s="145">
        <v>9307</v>
      </c>
      <c r="D5" s="144" t="s">
        <v>151</v>
      </c>
      <c r="E5" s="126" t="s">
        <v>151</v>
      </c>
      <c r="F5" s="147">
        <v>9307</v>
      </c>
    </row>
    <row r="6" spans="1:12" ht="44.25" customHeight="1">
      <c r="A6" s="174"/>
      <c r="B6" s="126" t="s">
        <v>162</v>
      </c>
      <c r="C6" s="145">
        <v>6050850</v>
      </c>
      <c r="D6" s="150" t="s">
        <v>168</v>
      </c>
      <c r="E6" s="132" t="s">
        <v>169</v>
      </c>
      <c r="F6" s="147">
        <v>6050850</v>
      </c>
    </row>
    <row r="7" spans="1:12" ht="44.25" customHeight="1">
      <c r="A7" s="174"/>
      <c r="B7" s="132" t="s">
        <v>163</v>
      </c>
      <c r="C7" s="145">
        <v>138673</v>
      </c>
      <c r="D7" s="183" t="s">
        <v>139</v>
      </c>
      <c r="E7" s="132" t="s">
        <v>152</v>
      </c>
      <c r="F7" s="147">
        <v>138673</v>
      </c>
    </row>
    <row r="8" spans="1:12" ht="44.25" customHeight="1">
      <c r="A8" s="174"/>
      <c r="B8" s="132" t="s">
        <v>164</v>
      </c>
      <c r="C8" s="146">
        <v>18088</v>
      </c>
      <c r="D8" s="183"/>
      <c r="E8" s="132" t="s">
        <v>144</v>
      </c>
      <c r="F8" s="148">
        <v>18088</v>
      </c>
    </row>
    <row r="9" spans="1:12" ht="44.25" customHeight="1">
      <c r="A9" s="174"/>
      <c r="B9" s="132" t="s">
        <v>165</v>
      </c>
      <c r="C9" s="146">
        <v>83625</v>
      </c>
      <c r="D9" s="183"/>
      <c r="E9" s="132" t="s">
        <v>145</v>
      </c>
      <c r="F9" s="148">
        <v>83625</v>
      </c>
    </row>
    <row r="10" spans="1:12" ht="44.25" customHeight="1">
      <c r="A10" s="174"/>
      <c r="B10" s="126" t="s">
        <v>166</v>
      </c>
      <c r="C10" s="146">
        <v>225150</v>
      </c>
      <c r="D10" s="183"/>
      <c r="E10" s="126" t="s">
        <v>146</v>
      </c>
      <c r="F10" s="148">
        <v>225150</v>
      </c>
    </row>
    <row r="11" spans="1:12" ht="44.25" customHeight="1" thickBot="1">
      <c r="A11" s="174"/>
      <c r="B11" s="136" t="s">
        <v>161</v>
      </c>
      <c r="C11" s="149">
        <v>-18621</v>
      </c>
      <c r="D11" s="152" t="s">
        <v>153</v>
      </c>
      <c r="E11" s="131" t="s">
        <v>153</v>
      </c>
      <c r="F11" s="153">
        <v>-18621</v>
      </c>
    </row>
    <row r="12" spans="1:12" ht="44.25" customHeight="1">
      <c r="A12" s="177" t="s">
        <v>149</v>
      </c>
      <c r="B12" s="178"/>
      <c r="C12" s="181">
        <v>388000</v>
      </c>
      <c r="D12" s="158" t="s">
        <v>142</v>
      </c>
      <c r="E12" s="140" t="s">
        <v>142</v>
      </c>
      <c r="F12" s="154">
        <v>113621</v>
      </c>
    </row>
    <row r="13" spans="1:12" ht="44.25" customHeight="1">
      <c r="A13" s="179"/>
      <c r="B13" s="180"/>
      <c r="C13" s="182"/>
      <c r="D13" s="159" t="s">
        <v>151</v>
      </c>
      <c r="E13" s="126" t="s">
        <v>151</v>
      </c>
      <c r="F13" s="147">
        <v>1369063</v>
      </c>
    </row>
    <row r="14" spans="1:12" ht="44.25" customHeight="1">
      <c r="A14" s="183" t="s">
        <v>136</v>
      </c>
      <c r="B14" s="184"/>
      <c r="C14" s="157">
        <v>31226</v>
      </c>
      <c r="D14" s="159" t="s">
        <v>156</v>
      </c>
      <c r="E14" s="126" t="s">
        <v>171</v>
      </c>
      <c r="F14" s="147">
        <v>-1020328</v>
      </c>
    </row>
    <row r="15" spans="1:12" ht="44.25" customHeight="1" thickBot="1">
      <c r="A15" s="193" t="s">
        <v>177</v>
      </c>
      <c r="B15" s="194"/>
      <c r="C15" s="155">
        <v>88700</v>
      </c>
      <c r="D15" s="168" t="s">
        <v>143</v>
      </c>
      <c r="E15" s="131" t="s">
        <v>180</v>
      </c>
      <c r="F15" s="153">
        <v>45600</v>
      </c>
    </row>
    <row r="16" spans="1:12" ht="44.25" customHeight="1" thickBot="1">
      <c r="A16" s="197" t="s">
        <v>178</v>
      </c>
      <c r="B16" s="198"/>
      <c r="C16" s="169">
        <v>9000</v>
      </c>
      <c r="D16" s="170" t="s">
        <v>139</v>
      </c>
      <c r="E16" s="171" t="s">
        <v>179</v>
      </c>
      <c r="F16" s="169">
        <v>9000</v>
      </c>
    </row>
    <row r="17" spans="1:12" ht="44.25" customHeight="1">
      <c r="A17" s="188" t="s">
        <v>127</v>
      </c>
      <c r="B17" s="189"/>
      <c r="C17" s="156">
        <v>1109000</v>
      </c>
      <c r="D17" s="188" t="s">
        <v>141</v>
      </c>
      <c r="E17" s="128" t="s">
        <v>169</v>
      </c>
      <c r="F17" s="156">
        <v>1009000</v>
      </c>
      <c r="H17" s="127"/>
    </row>
    <row r="18" spans="1:12" ht="44.25" customHeight="1">
      <c r="A18" s="185" t="s">
        <v>176</v>
      </c>
      <c r="B18" s="186"/>
      <c r="C18" s="187"/>
      <c r="D18" s="183"/>
      <c r="E18" s="165" t="s">
        <v>173</v>
      </c>
      <c r="F18" s="157">
        <v>100000</v>
      </c>
      <c r="H18" s="127"/>
    </row>
    <row r="19" spans="1:12" ht="44.25" customHeight="1">
      <c r="A19" s="195" t="s">
        <v>158</v>
      </c>
      <c r="B19" s="132" t="s">
        <v>159</v>
      </c>
      <c r="C19" s="157">
        <v>280000</v>
      </c>
      <c r="D19" s="183" t="s">
        <v>137</v>
      </c>
      <c r="E19" s="132" t="s">
        <v>159</v>
      </c>
      <c r="F19" s="157">
        <v>280000</v>
      </c>
      <c r="G19" s="14"/>
    </row>
    <row r="20" spans="1:12" ht="44.25" customHeight="1" thickBot="1">
      <c r="A20" s="196"/>
      <c r="B20" s="160" t="s">
        <v>175</v>
      </c>
      <c r="C20" s="161">
        <v>-338004</v>
      </c>
      <c r="D20" s="192"/>
      <c r="E20" s="160" t="s">
        <v>174</v>
      </c>
      <c r="F20" s="162">
        <v>-338004</v>
      </c>
      <c r="G20" s="14"/>
      <c r="K20" s="118"/>
      <c r="L20" t="s">
        <v>116</v>
      </c>
    </row>
    <row r="21" spans="1:12" ht="44.25" customHeight="1" thickBot="1">
      <c r="A21" s="190" t="s">
        <v>138</v>
      </c>
      <c r="B21" s="191"/>
      <c r="C21" s="163">
        <f>SUM(C4:C20)</f>
        <v>8306604</v>
      </c>
      <c r="D21" s="190" t="s">
        <v>138</v>
      </c>
      <c r="E21" s="191"/>
      <c r="F21" s="164">
        <f>SUM(F4:F20)</f>
        <v>8306634</v>
      </c>
      <c r="H21" s="14"/>
    </row>
    <row r="24" spans="1:12">
      <c r="E24" s="14"/>
    </row>
    <row r="26" spans="1:12">
      <c r="J26" t="s">
        <v>116</v>
      </c>
    </row>
  </sheetData>
  <mergeCells count="16">
    <mergeCell ref="A14:B14"/>
    <mergeCell ref="A18:C18"/>
    <mergeCell ref="A17:B17"/>
    <mergeCell ref="D7:D10"/>
    <mergeCell ref="D21:E21"/>
    <mergeCell ref="D17:D18"/>
    <mergeCell ref="D19:D20"/>
    <mergeCell ref="A15:B15"/>
    <mergeCell ref="A21:B21"/>
    <mergeCell ref="A19:A20"/>
    <mergeCell ref="A16:B16"/>
    <mergeCell ref="A1:F1"/>
    <mergeCell ref="A4:A11"/>
    <mergeCell ref="A3:B3"/>
    <mergeCell ref="A12:B13"/>
    <mergeCell ref="C12:C13"/>
  </mergeCells>
  <phoneticPr fontId="2" type="noConversion"/>
  <pageMargins left="0.65" right="0.45" top="0.87" bottom="0.44" header="0.31496062992125984" footer="0.17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S52"/>
  <sheetViews>
    <sheetView view="pageBreakPreview" zoomScaleNormal="85" zoomScaleSheetLayoutView="100" zoomScalePageLayoutView="94" workbookViewId="0">
      <pane ySplit="2" topLeftCell="A24" activePane="bottomLeft" state="frozen"/>
      <selection pane="bottomLeft" activeCell="U41" sqref="U41"/>
    </sheetView>
  </sheetViews>
  <sheetFormatPr defaultRowHeight="16.5"/>
  <cols>
    <col min="1" max="1" width="15.625" style="18" customWidth="1"/>
    <col min="2" max="2" width="17.75" style="5" customWidth="1"/>
    <col min="3" max="3" width="16" style="5" customWidth="1"/>
    <col min="4" max="4" width="8.5" style="5" customWidth="1"/>
    <col min="5" max="5" width="18" style="5" customWidth="1"/>
    <col min="6" max="6" width="14.5" style="13" customWidth="1"/>
    <col min="7" max="7" width="12.375" style="13" hidden="1" customWidth="1"/>
    <col min="8" max="8" width="2.25" hidden="1" customWidth="1"/>
    <col min="9" max="9" width="5" style="1" hidden="1" customWidth="1"/>
    <col min="10" max="10" width="3.375" hidden="1" customWidth="1"/>
    <col min="11" max="11" width="2.25" hidden="1" customWidth="1"/>
    <col min="12" max="12" width="4" style="1" hidden="1" customWidth="1"/>
    <col min="13" max="13" width="3.375" hidden="1" customWidth="1"/>
    <col min="14" max="14" width="1.75" hidden="1" customWidth="1"/>
    <col min="15" max="15" width="16.75" style="13" customWidth="1"/>
    <col min="19" max="19" width="16" bestFit="1" customWidth="1"/>
  </cols>
  <sheetData>
    <row r="1" spans="1:15" ht="32.25" customHeight="1">
      <c r="A1" s="225" t="s">
        <v>119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</row>
    <row r="2" spans="1:15" ht="15" customHeight="1" thickBot="1">
      <c r="F2" s="24"/>
      <c r="O2" s="24" t="s">
        <v>4</v>
      </c>
    </row>
    <row r="3" spans="1:15" s="37" customFormat="1" ht="18.75" customHeight="1">
      <c r="A3" s="226" t="s">
        <v>59</v>
      </c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O3" s="228"/>
    </row>
    <row r="4" spans="1:15" s="37" customFormat="1" ht="18.75" customHeight="1">
      <c r="A4" s="229" t="s">
        <v>60</v>
      </c>
      <c r="B4" s="230" t="s">
        <v>61</v>
      </c>
      <c r="C4" s="231" t="s">
        <v>62</v>
      </c>
      <c r="D4" s="231"/>
      <c r="E4" s="231"/>
      <c r="F4" s="231"/>
      <c r="G4" s="231"/>
      <c r="H4" s="231"/>
      <c r="I4" s="231"/>
      <c r="J4" s="231"/>
      <c r="K4" s="231"/>
      <c r="L4" s="231"/>
      <c r="M4" s="231"/>
      <c r="N4" s="231"/>
      <c r="O4" s="232"/>
    </row>
    <row r="5" spans="1:15" s="37" customFormat="1" ht="18.75" customHeight="1">
      <c r="A5" s="229"/>
      <c r="B5" s="230"/>
      <c r="C5" s="89" t="s">
        <v>63</v>
      </c>
      <c r="D5" s="89" t="s">
        <v>64</v>
      </c>
      <c r="E5" s="38" t="s">
        <v>65</v>
      </c>
      <c r="F5" s="39" t="s">
        <v>66</v>
      </c>
      <c r="G5" s="90" t="s">
        <v>67</v>
      </c>
      <c r="H5" s="231" t="s">
        <v>68</v>
      </c>
      <c r="I5" s="231"/>
      <c r="J5" s="231"/>
      <c r="K5" s="233" t="s">
        <v>69</v>
      </c>
      <c r="L5" s="234"/>
      <c r="M5" s="234"/>
      <c r="N5" s="235"/>
      <c r="O5" s="40" t="s">
        <v>70</v>
      </c>
    </row>
    <row r="6" spans="1:15" s="37" customFormat="1" ht="18.75" customHeight="1">
      <c r="A6" s="41" t="s">
        <v>71</v>
      </c>
      <c r="B6" s="216"/>
      <c r="C6" s="217"/>
      <c r="D6" s="217"/>
      <c r="E6" s="217"/>
      <c r="F6" s="217"/>
      <c r="G6" s="217"/>
      <c r="H6" s="217"/>
      <c r="I6" s="217"/>
      <c r="J6" s="217"/>
      <c r="K6" s="217"/>
      <c r="L6" s="217"/>
      <c r="M6" s="217"/>
      <c r="N6" s="217"/>
      <c r="O6" s="218"/>
    </row>
    <row r="7" spans="1:15" s="43" customFormat="1" ht="18.75" customHeight="1">
      <c r="A7" s="211"/>
      <c r="B7" s="92" t="s">
        <v>72</v>
      </c>
      <c r="C7" s="207" t="s">
        <v>72</v>
      </c>
      <c r="D7" s="208"/>
      <c r="E7" s="42">
        <f>O7+F7</f>
        <v>508000</v>
      </c>
      <c r="F7" s="49">
        <v>388000</v>
      </c>
      <c r="G7" s="42">
        <v>6000</v>
      </c>
      <c r="H7" s="42" t="s">
        <v>73</v>
      </c>
      <c r="I7" s="42">
        <v>58</v>
      </c>
      <c r="J7" s="42" t="s">
        <v>74</v>
      </c>
      <c r="K7" s="42" t="s">
        <v>73</v>
      </c>
      <c r="L7" s="42">
        <v>1</v>
      </c>
      <c r="M7" s="42" t="s">
        <v>75</v>
      </c>
      <c r="N7" s="42" t="s">
        <v>76</v>
      </c>
      <c r="O7" s="50">
        <v>120000</v>
      </c>
    </row>
    <row r="8" spans="1:15" s="44" customFormat="1" ht="18.75" customHeight="1">
      <c r="A8" s="212"/>
      <c r="B8" s="202" t="s">
        <v>77</v>
      </c>
      <c r="C8" s="203"/>
      <c r="D8" s="203"/>
      <c r="E8" s="51">
        <f t="shared" ref="E8:N8" si="0">SUM(E7)</f>
        <v>508000</v>
      </c>
      <c r="F8" s="52">
        <f t="shared" si="0"/>
        <v>388000</v>
      </c>
      <c r="G8" s="51">
        <f t="shared" si="0"/>
        <v>6000</v>
      </c>
      <c r="H8" s="51">
        <f t="shared" si="0"/>
        <v>0</v>
      </c>
      <c r="I8" s="51">
        <f t="shared" si="0"/>
        <v>58</v>
      </c>
      <c r="J8" s="51">
        <f t="shared" si="0"/>
        <v>0</v>
      </c>
      <c r="K8" s="51">
        <f t="shared" si="0"/>
        <v>0</v>
      </c>
      <c r="L8" s="51">
        <f t="shared" si="0"/>
        <v>1</v>
      </c>
      <c r="M8" s="51">
        <f t="shared" si="0"/>
        <v>0</v>
      </c>
      <c r="N8" s="51">
        <f t="shared" si="0"/>
        <v>0</v>
      </c>
      <c r="O8" s="53">
        <v>120000</v>
      </c>
    </row>
    <row r="9" spans="1:15" s="44" customFormat="1" ht="18.75" customHeight="1">
      <c r="A9" s="212"/>
      <c r="B9" s="222" t="s">
        <v>103</v>
      </c>
      <c r="C9" s="220" t="s">
        <v>104</v>
      </c>
      <c r="D9" s="221"/>
      <c r="E9" s="49">
        <f>O9+F9</f>
        <v>250000</v>
      </c>
      <c r="F9" s="108"/>
      <c r="G9" s="107"/>
      <c r="H9" s="107"/>
      <c r="I9" s="107"/>
      <c r="J9" s="107"/>
      <c r="K9" s="107"/>
      <c r="L9" s="107"/>
      <c r="M9" s="107"/>
      <c r="N9" s="107"/>
      <c r="O9" s="109">
        <v>250000</v>
      </c>
    </row>
    <row r="10" spans="1:15" s="43" customFormat="1" ht="18.75" customHeight="1">
      <c r="A10" s="212"/>
      <c r="B10" s="223"/>
      <c r="C10" s="207" t="s">
        <v>78</v>
      </c>
      <c r="D10" s="208"/>
      <c r="E10" s="49">
        <f>O10+F10</f>
        <v>3000000</v>
      </c>
      <c r="F10" s="49"/>
      <c r="G10" s="42"/>
      <c r="H10" s="42"/>
      <c r="I10" s="42"/>
      <c r="J10" s="42"/>
      <c r="K10" s="42"/>
      <c r="L10" s="42"/>
      <c r="M10" s="42"/>
      <c r="N10" s="42"/>
      <c r="O10" s="76">
        <v>3000000</v>
      </c>
    </row>
    <row r="11" spans="1:15" s="43" customFormat="1" ht="18.75" customHeight="1">
      <c r="A11" s="212"/>
      <c r="B11" s="223"/>
      <c r="C11" s="207" t="s">
        <v>18</v>
      </c>
      <c r="D11" s="208"/>
      <c r="E11" s="49">
        <f t="shared" ref="E11:E13" si="1">O11+F11</f>
        <v>2160000</v>
      </c>
      <c r="F11" s="49"/>
      <c r="G11" s="42"/>
      <c r="H11" s="42"/>
      <c r="I11" s="42"/>
      <c r="J11" s="42"/>
      <c r="K11" s="42"/>
      <c r="L11" s="42"/>
      <c r="M11" s="42"/>
      <c r="N11" s="42"/>
      <c r="O11" s="76">
        <v>2160000</v>
      </c>
    </row>
    <row r="12" spans="1:15" s="43" customFormat="1" ht="18.75" customHeight="1">
      <c r="A12" s="212"/>
      <c r="B12" s="224"/>
      <c r="C12" s="207" t="s">
        <v>80</v>
      </c>
      <c r="D12" s="208"/>
      <c r="E12" s="49">
        <f t="shared" si="1"/>
        <v>2730000</v>
      </c>
      <c r="F12" s="49"/>
      <c r="G12" s="42"/>
      <c r="H12" s="42"/>
      <c r="I12" s="42"/>
      <c r="J12" s="42"/>
      <c r="K12" s="42"/>
      <c r="L12" s="42"/>
      <c r="M12" s="42"/>
      <c r="N12" s="42"/>
      <c r="O12" s="76">
        <v>2730000</v>
      </c>
    </row>
    <row r="13" spans="1:15" s="44" customFormat="1" ht="18.75" customHeight="1">
      <c r="A13" s="212"/>
      <c r="B13" s="202" t="s">
        <v>77</v>
      </c>
      <c r="C13" s="203"/>
      <c r="D13" s="203"/>
      <c r="E13" s="52">
        <f t="shared" si="1"/>
        <v>8140000</v>
      </c>
      <c r="F13" s="52">
        <f>SUM(F9:F12)</f>
        <v>0</v>
      </c>
      <c r="G13" s="51">
        <f t="shared" ref="G13:N13" si="2">SUM(G10:G12)</f>
        <v>0</v>
      </c>
      <c r="H13" s="51">
        <f t="shared" si="2"/>
        <v>0</v>
      </c>
      <c r="I13" s="51">
        <f t="shared" si="2"/>
        <v>0</v>
      </c>
      <c r="J13" s="51">
        <f t="shared" si="2"/>
        <v>0</v>
      </c>
      <c r="K13" s="51">
        <f t="shared" si="2"/>
        <v>0</v>
      </c>
      <c r="L13" s="51">
        <f t="shared" si="2"/>
        <v>0</v>
      </c>
      <c r="M13" s="51">
        <f t="shared" si="2"/>
        <v>0</v>
      </c>
      <c r="N13" s="51">
        <f t="shared" si="2"/>
        <v>0</v>
      </c>
      <c r="O13" s="53">
        <v>8140000</v>
      </c>
    </row>
    <row r="14" spans="1:15" s="43" customFormat="1" ht="18.75" customHeight="1">
      <c r="A14" s="212"/>
      <c r="B14" s="214" t="s">
        <v>106</v>
      </c>
      <c r="C14" s="214" t="s">
        <v>81</v>
      </c>
      <c r="D14" s="91" t="s">
        <v>78</v>
      </c>
      <c r="E14" s="42">
        <f>O14+F14</f>
        <v>68912</v>
      </c>
      <c r="F14" s="49">
        <v>-171088</v>
      </c>
      <c r="G14" s="42"/>
      <c r="H14" s="42"/>
      <c r="I14" s="42"/>
      <c r="J14" s="42"/>
      <c r="K14" s="42"/>
      <c r="L14" s="42"/>
      <c r="M14" s="42"/>
      <c r="N14" s="42"/>
      <c r="O14" s="50">
        <v>240000</v>
      </c>
    </row>
    <row r="15" spans="1:15" s="43" customFormat="1" ht="18.75" customHeight="1">
      <c r="A15" s="212"/>
      <c r="B15" s="215"/>
      <c r="C15" s="215"/>
      <c r="D15" s="91" t="s">
        <v>82</v>
      </c>
      <c r="E15" s="42">
        <f t="shared" ref="E15:E16" si="3">O15+F15</f>
        <v>206668</v>
      </c>
      <c r="F15" s="49">
        <v>62668</v>
      </c>
      <c r="G15" s="42"/>
      <c r="H15" s="42"/>
      <c r="I15" s="42"/>
      <c r="J15" s="42"/>
      <c r="K15" s="42"/>
      <c r="L15" s="42"/>
      <c r="M15" s="42"/>
      <c r="N15" s="42"/>
      <c r="O15" s="50">
        <v>144000</v>
      </c>
    </row>
    <row r="16" spans="1:15" s="43" customFormat="1" ht="18.75" customHeight="1">
      <c r="A16" s="212"/>
      <c r="B16" s="215"/>
      <c r="C16" s="219"/>
      <c r="D16" s="91" t="s">
        <v>80</v>
      </c>
      <c r="E16" s="42">
        <f t="shared" si="3"/>
        <v>167656</v>
      </c>
      <c r="F16" s="49">
        <v>11656</v>
      </c>
      <c r="G16" s="42"/>
      <c r="H16" s="42"/>
      <c r="I16" s="42"/>
      <c r="J16" s="42"/>
      <c r="K16" s="42"/>
      <c r="L16" s="42"/>
      <c r="M16" s="42"/>
      <c r="N16" s="42"/>
      <c r="O16" s="50">
        <v>156000</v>
      </c>
    </row>
    <row r="17" spans="1:19" s="43" customFormat="1" ht="18.75" customHeight="1">
      <c r="A17" s="212"/>
      <c r="B17" s="215"/>
      <c r="C17" s="214" t="s">
        <v>83</v>
      </c>
      <c r="D17" s="91" t="s">
        <v>78</v>
      </c>
      <c r="E17" s="42">
        <f>O17+F17</f>
        <v>0</v>
      </c>
      <c r="F17" s="49">
        <v>-120000</v>
      </c>
      <c r="G17" s="42"/>
      <c r="H17" s="42"/>
      <c r="I17" s="42"/>
      <c r="J17" s="42"/>
      <c r="K17" s="42"/>
      <c r="L17" s="42"/>
      <c r="M17" s="42"/>
      <c r="N17" s="42"/>
      <c r="O17" s="50">
        <v>120000</v>
      </c>
    </row>
    <row r="18" spans="1:19" s="43" customFormat="1" ht="18.75" customHeight="1">
      <c r="A18" s="212"/>
      <c r="B18" s="215"/>
      <c r="C18" s="215"/>
      <c r="D18" s="91" t="s">
        <v>82</v>
      </c>
      <c r="E18" s="42">
        <f>O18+F18</f>
        <v>12920</v>
      </c>
      <c r="F18" s="49">
        <v>-59080</v>
      </c>
      <c r="G18" s="42"/>
      <c r="H18" s="42"/>
      <c r="I18" s="42"/>
      <c r="J18" s="42"/>
      <c r="K18" s="42"/>
      <c r="L18" s="42"/>
      <c r="M18" s="42"/>
      <c r="N18" s="42"/>
      <c r="O18" s="50">
        <v>72000</v>
      </c>
    </row>
    <row r="19" spans="1:19" s="43" customFormat="1" ht="18.75" customHeight="1">
      <c r="A19" s="212"/>
      <c r="B19" s="215"/>
      <c r="C19" s="219"/>
      <c r="D19" s="91" t="s">
        <v>80</v>
      </c>
      <c r="E19" s="42">
        <f>O19+F19</f>
        <v>15840</v>
      </c>
      <c r="F19" s="49">
        <v>-62160</v>
      </c>
      <c r="G19" s="42"/>
      <c r="H19" s="42"/>
      <c r="I19" s="42"/>
      <c r="J19" s="42"/>
      <c r="K19" s="42"/>
      <c r="L19" s="42"/>
      <c r="M19" s="42"/>
      <c r="N19" s="42"/>
      <c r="O19" s="50">
        <v>78000</v>
      </c>
    </row>
    <row r="20" spans="1:19" s="43" customFormat="1" ht="18.75" customHeight="1">
      <c r="A20" s="212"/>
      <c r="B20" s="215"/>
      <c r="C20" s="48" t="s">
        <v>105</v>
      </c>
      <c r="D20" s="91" t="s">
        <v>84</v>
      </c>
      <c r="E20" s="42">
        <f>O20+F20</f>
        <v>1221250</v>
      </c>
      <c r="F20" s="49"/>
      <c r="G20" s="42">
        <v>20</v>
      </c>
      <c r="H20" s="42" t="s">
        <v>73</v>
      </c>
      <c r="I20" s="42">
        <v>215</v>
      </c>
      <c r="J20" s="42" t="s">
        <v>74</v>
      </c>
      <c r="K20" s="42" t="s">
        <v>73</v>
      </c>
      <c r="L20" s="42">
        <v>184</v>
      </c>
      <c r="M20" s="42" t="s">
        <v>85</v>
      </c>
      <c r="N20" s="42" t="s">
        <v>76</v>
      </c>
      <c r="O20" s="50">
        <v>1221250</v>
      </c>
    </row>
    <row r="21" spans="1:19" s="43" customFormat="1" ht="18.75" customHeight="1">
      <c r="A21" s="212"/>
      <c r="B21" s="215"/>
      <c r="C21" s="214" t="s">
        <v>86</v>
      </c>
      <c r="D21" s="91" t="s">
        <v>78</v>
      </c>
      <c r="E21" s="42">
        <f t="shared" ref="E21:E24" si="4">O21+F21</f>
        <v>280000</v>
      </c>
      <c r="F21" s="49">
        <v>160000</v>
      </c>
      <c r="G21" s="42">
        <v>2500</v>
      </c>
      <c r="H21" s="42" t="s">
        <v>73</v>
      </c>
      <c r="I21" s="42">
        <v>101</v>
      </c>
      <c r="J21" s="42" t="s">
        <v>74</v>
      </c>
      <c r="K21" s="42" t="s">
        <v>73</v>
      </c>
      <c r="L21" s="42">
        <v>1</v>
      </c>
      <c r="M21" s="42" t="s">
        <v>79</v>
      </c>
      <c r="N21" s="42" t="s">
        <v>76</v>
      </c>
      <c r="O21" s="50">
        <v>120000</v>
      </c>
    </row>
    <row r="22" spans="1:19" s="43" customFormat="1" ht="18.75" customHeight="1">
      <c r="A22" s="212"/>
      <c r="B22" s="215"/>
      <c r="C22" s="215"/>
      <c r="D22" s="91" t="s">
        <v>82</v>
      </c>
      <c r="E22" s="42">
        <f t="shared" si="4"/>
        <v>122000</v>
      </c>
      <c r="F22" s="49">
        <v>50000</v>
      </c>
      <c r="G22" s="42">
        <v>2500</v>
      </c>
      <c r="H22" s="42" t="s">
        <v>73</v>
      </c>
      <c r="I22" s="42">
        <v>53</v>
      </c>
      <c r="J22" s="42" t="s">
        <v>74</v>
      </c>
      <c r="K22" s="42" t="s">
        <v>73</v>
      </c>
      <c r="L22" s="42">
        <v>1</v>
      </c>
      <c r="M22" s="42" t="s">
        <v>79</v>
      </c>
      <c r="N22" s="42" t="s">
        <v>76</v>
      </c>
      <c r="O22" s="50">
        <v>72000</v>
      </c>
    </row>
    <row r="23" spans="1:19" s="43" customFormat="1" ht="18.75" customHeight="1">
      <c r="A23" s="212"/>
      <c r="B23" s="215"/>
      <c r="C23" s="219"/>
      <c r="D23" s="91" t="s">
        <v>80</v>
      </c>
      <c r="E23" s="42">
        <f t="shared" si="4"/>
        <v>148000</v>
      </c>
      <c r="F23" s="49">
        <v>70000</v>
      </c>
      <c r="G23" s="42">
        <v>2500</v>
      </c>
      <c r="H23" s="42" t="s">
        <v>73</v>
      </c>
      <c r="I23" s="42">
        <v>61</v>
      </c>
      <c r="J23" s="42" t="s">
        <v>74</v>
      </c>
      <c r="K23" s="42" t="s">
        <v>73</v>
      </c>
      <c r="L23" s="42">
        <v>1</v>
      </c>
      <c r="M23" s="42" t="s">
        <v>79</v>
      </c>
      <c r="N23" s="42" t="s">
        <v>76</v>
      </c>
      <c r="O23" s="50">
        <v>78000</v>
      </c>
    </row>
    <row r="24" spans="1:19" s="43" customFormat="1" ht="18.75" customHeight="1">
      <c r="A24" s="212"/>
      <c r="B24" s="219"/>
      <c r="C24" s="48" t="s">
        <v>87</v>
      </c>
      <c r="D24" s="91" t="s">
        <v>84</v>
      </c>
      <c r="E24" s="42">
        <f t="shared" si="4"/>
        <v>1961920</v>
      </c>
      <c r="F24" s="49"/>
      <c r="G24" s="42">
        <v>31</v>
      </c>
      <c r="H24" s="42" t="s">
        <v>73</v>
      </c>
      <c r="I24" s="42">
        <v>215</v>
      </c>
      <c r="J24" s="42" t="s">
        <v>74</v>
      </c>
      <c r="K24" s="42" t="s">
        <v>73</v>
      </c>
      <c r="L24" s="42">
        <v>184</v>
      </c>
      <c r="M24" s="42" t="s">
        <v>85</v>
      </c>
      <c r="N24" s="42" t="s">
        <v>76</v>
      </c>
      <c r="O24" s="50">
        <v>1961920</v>
      </c>
    </row>
    <row r="25" spans="1:19" s="44" customFormat="1" ht="18.75" customHeight="1">
      <c r="A25" s="213"/>
      <c r="B25" s="204" t="s">
        <v>77</v>
      </c>
      <c r="C25" s="205"/>
      <c r="D25" s="206"/>
      <c r="E25" s="54">
        <f>SUM(E14:E24)</f>
        <v>4205166</v>
      </c>
      <c r="F25" s="54">
        <f>SUM(F14:F24)</f>
        <v>-58004</v>
      </c>
      <c r="G25" s="55"/>
      <c r="H25" s="55"/>
      <c r="I25" s="55"/>
      <c r="J25" s="55"/>
      <c r="K25" s="55"/>
      <c r="L25" s="55"/>
      <c r="M25" s="55"/>
      <c r="N25" s="55"/>
      <c r="O25" s="53">
        <v>4263170</v>
      </c>
    </row>
    <row r="26" spans="1:19" s="45" customFormat="1" ht="18.75" customHeight="1">
      <c r="A26" s="199" t="s">
        <v>88</v>
      </c>
      <c r="B26" s="200"/>
      <c r="C26" s="200"/>
      <c r="D26" s="201"/>
      <c r="E26" s="56">
        <f>E8+E13+E25</f>
        <v>12853166</v>
      </c>
      <c r="F26" s="56">
        <f>E26-O26</f>
        <v>329996</v>
      </c>
      <c r="G26" s="57"/>
      <c r="H26" s="57"/>
      <c r="I26" s="57"/>
      <c r="J26" s="57"/>
      <c r="K26" s="57"/>
      <c r="L26" s="57"/>
      <c r="M26" s="57"/>
      <c r="N26" s="57"/>
      <c r="O26" s="58">
        <v>12523170</v>
      </c>
      <c r="S26" s="47"/>
    </row>
    <row r="27" spans="1:19" s="45" customFormat="1" ht="18.75" customHeight="1">
      <c r="A27" s="59" t="s">
        <v>89</v>
      </c>
      <c r="B27" s="60"/>
      <c r="C27" s="60"/>
      <c r="D27" s="60"/>
      <c r="E27" s="60"/>
      <c r="F27" s="61"/>
      <c r="G27" s="60"/>
      <c r="H27" s="60"/>
      <c r="I27" s="60"/>
      <c r="J27" s="60"/>
      <c r="K27" s="60"/>
      <c r="L27" s="60"/>
      <c r="M27" s="60"/>
      <c r="N27" s="60"/>
      <c r="O27" s="62"/>
    </row>
    <row r="28" spans="1:19" s="43" customFormat="1" ht="18.75" customHeight="1">
      <c r="A28" s="211"/>
      <c r="B28" s="48" t="s">
        <v>90</v>
      </c>
      <c r="C28" s="209" t="s">
        <v>90</v>
      </c>
      <c r="D28" s="210"/>
      <c r="E28" s="42">
        <f>O28+F28</f>
        <v>2427581</v>
      </c>
      <c r="F28" s="49">
        <v>9307</v>
      </c>
      <c r="G28" s="42"/>
      <c r="H28" s="42"/>
      <c r="I28" s="42"/>
      <c r="J28" s="42"/>
      <c r="K28" s="42"/>
      <c r="L28" s="42"/>
      <c r="M28" s="42"/>
      <c r="N28" s="42"/>
      <c r="O28" s="50">
        <v>2418274</v>
      </c>
    </row>
    <row r="29" spans="1:19" s="43" customFormat="1" ht="18.75" customHeight="1">
      <c r="A29" s="212"/>
      <c r="B29" s="48" t="s">
        <v>91</v>
      </c>
      <c r="C29" s="209" t="s">
        <v>92</v>
      </c>
      <c r="D29" s="210"/>
      <c r="E29" s="42">
        <f t="shared" ref="E29:E36" si="5">O29+F29</f>
        <v>1577825.12</v>
      </c>
      <c r="F29" s="49">
        <v>-18621</v>
      </c>
      <c r="G29" s="42"/>
      <c r="H29" s="42"/>
      <c r="I29" s="42"/>
      <c r="J29" s="42"/>
      <c r="K29" s="42"/>
      <c r="L29" s="42"/>
      <c r="M29" s="42"/>
      <c r="N29" s="42"/>
      <c r="O29" s="50">
        <v>1596446.12</v>
      </c>
    </row>
    <row r="30" spans="1:19" s="43" customFormat="1" ht="18.75" customHeight="1">
      <c r="A30" s="212"/>
      <c r="B30" s="124" t="s">
        <v>154</v>
      </c>
      <c r="C30" s="110" t="s">
        <v>155</v>
      </c>
      <c r="D30" s="133"/>
      <c r="E30" s="42">
        <f>F30</f>
        <v>6050850</v>
      </c>
      <c r="F30" s="49">
        <v>6050850</v>
      </c>
      <c r="G30" s="42"/>
      <c r="H30" s="42"/>
      <c r="I30" s="42"/>
      <c r="J30" s="42"/>
      <c r="K30" s="42"/>
      <c r="L30" s="42"/>
      <c r="M30" s="42"/>
      <c r="N30" s="42"/>
      <c r="O30" s="50"/>
    </row>
    <row r="31" spans="1:19" s="43" customFormat="1" ht="18.75" customHeight="1">
      <c r="A31" s="212"/>
      <c r="B31" s="214" t="s">
        <v>122</v>
      </c>
      <c r="C31" s="110" t="s">
        <v>120</v>
      </c>
      <c r="D31" s="119"/>
      <c r="E31" s="42">
        <f t="shared" si="5"/>
        <v>138672.94</v>
      </c>
      <c r="F31" s="49">
        <v>138672.94</v>
      </c>
      <c r="G31" s="42"/>
      <c r="H31" s="42"/>
      <c r="I31" s="42"/>
      <c r="J31" s="42"/>
      <c r="K31" s="42"/>
      <c r="L31" s="42"/>
      <c r="M31" s="42"/>
      <c r="N31" s="42"/>
      <c r="O31" s="50"/>
    </row>
    <row r="32" spans="1:19" s="43" customFormat="1" ht="18.75" customHeight="1">
      <c r="A32" s="212"/>
      <c r="B32" s="215"/>
      <c r="C32" s="110" t="s">
        <v>121</v>
      </c>
      <c r="D32" s="119"/>
      <c r="E32" s="42">
        <f t="shared" si="5"/>
        <v>18087.77</v>
      </c>
      <c r="F32" s="49">
        <v>18087.77</v>
      </c>
      <c r="G32" s="42"/>
      <c r="H32" s="42"/>
      <c r="I32" s="42"/>
      <c r="J32" s="42"/>
      <c r="K32" s="42"/>
      <c r="L32" s="42"/>
      <c r="M32" s="42"/>
      <c r="N32" s="42"/>
      <c r="O32" s="50"/>
    </row>
    <row r="33" spans="1:15" s="43" customFormat="1" ht="18.75" customHeight="1">
      <c r="A33" s="212"/>
      <c r="B33" s="215"/>
      <c r="C33" s="110" t="s">
        <v>123</v>
      </c>
      <c r="D33" s="119"/>
      <c r="E33" s="42">
        <f>O33+F33</f>
        <v>83625</v>
      </c>
      <c r="F33" s="49">
        <v>83625</v>
      </c>
      <c r="G33" s="42"/>
      <c r="H33" s="42"/>
      <c r="I33" s="42"/>
      <c r="J33" s="42"/>
      <c r="K33" s="42"/>
      <c r="L33" s="42"/>
      <c r="M33" s="42"/>
      <c r="N33" s="42"/>
      <c r="O33" s="50"/>
    </row>
    <row r="34" spans="1:15" s="43" customFormat="1" ht="18.75" customHeight="1">
      <c r="A34" s="212"/>
      <c r="B34" s="215"/>
      <c r="C34" s="209" t="s">
        <v>124</v>
      </c>
      <c r="D34" s="210"/>
      <c r="E34" s="42">
        <f t="shared" si="5"/>
        <v>225150</v>
      </c>
      <c r="F34" s="49">
        <v>225150</v>
      </c>
      <c r="G34" s="42"/>
      <c r="H34" s="42"/>
      <c r="I34" s="42"/>
      <c r="J34" s="42"/>
      <c r="K34" s="42"/>
      <c r="L34" s="42"/>
      <c r="M34" s="42"/>
      <c r="N34" s="42"/>
      <c r="O34" s="50"/>
    </row>
    <row r="35" spans="1:15" s="43" customFormat="1" ht="18.75" customHeight="1">
      <c r="A35" s="212"/>
      <c r="B35" s="215"/>
      <c r="C35" s="110" t="s">
        <v>125</v>
      </c>
      <c r="D35" s="119"/>
      <c r="E35" s="42">
        <f t="shared" si="5"/>
        <v>231610</v>
      </c>
      <c r="F35" s="49">
        <v>231610</v>
      </c>
      <c r="G35" s="42"/>
      <c r="H35" s="42"/>
      <c r="I35" s="42"/>
      <c r="J35" s="42"/>
      <c r="K35" s="42"/>
      <c r="L35" s="42"/>
      <c r="M35" s="42"/>
      <c r="N35" s="42"/>
      <c r="O35" s="50"/>
    </row>
    <row r="36" spans="1:15" s="44" customFormat="1" ht="18.75" customHeight="1">
      <c r="A36" s="199" t="s">
        <v>88</v>
      </c>
      <c r="B36" s="200"/>
      <c r="C36" s="200"/>
      <c r="D36" s="201"/>
      <c r="E36" s="120">
        <f t="shared" si="5"/>
        <v>10753401.83</v>
      </c>
      <c r="F36" s="56">
        <f>SUM(F27:F35)</f>
        <v>6738681.71</v>
      </c>
      <c r="G36" s="57"/>
      <c r="H36" s="57"/>
      <c r="I36" s="57"/>
      <c r="J36" s="57"/>
      <c r="K36" s="57"/>
      <c r="L36" s="57"/>
      <c r="M36" s="57"/>
      <c r="N36" s="57"/>
      <c r="O36" s="58">
        <v>4014720.12</v>
      </c>
    </row>
    <row r="37" spans="1:15" s="46" customFormat="1" ht="18.75" customHeight="1">
      <c r="A37" s="59" t="s">
        <v>93</v>
      </c>
      <c r="B37" s="239"/>
      <c r="C37" s="240"/>
      <c r="D37" s="240"/>
      <c r="E37" s="240"/>
      <c r="F37" s="240"/>
      <c r="G37" s="240"/>
      <c r="H37" s="240"/>
      <c r="I37" s="240"/>
      <c r="J37" s="240"/>
      <c r="K37" s="240"/>
      <c r="L37" s="240"/>
      <c r="M37" s="240"/>
      <c r="N37" s="240"/>
      <c r="O37" s="241"/>
    </row>
    <row r="38" spans="1:15" s="43" customFormat="1" ht="18.75" customHeight="1">
      <c r="A38" s="211"/>
      <c r="B38" s="214" t="s">
        <v>94</v>
      </c>
      <c r="C38" s="209" t="s">
        <v>107</v>
      </c>
      <c r="D38" s="210"/>
      <c r="E38" s="42">
        <f>F38+O38</f>
        <v>9000</v>
      </c>
      <c r="F38" s="49">
        <v>5000</v>
      </c>
      <c r="G38" s="42"/>
      <c r="H38" s="42"/>
      <c r="I38" s="42"/>
      <c r="J38" s="42"/>
      <c r="K38" s="42"/>
      <c r="L38" s="42"/>
      <c r="M38" s="42"/>
      <c r="N38" s="42"/>
      <c r="O38" s="50">
        <v>4000</v>
      </c>
    </row>
    <row r="39" spans="1:15" s="43" customFormat="1" ht="18.75" customHeight="1">
      <c r="A39" s="212"/>
      <c r="B39" s="215"/>
      <c r="C39" s="121" t="s">
        <v>129</v>
      </c>
      <c r="D39" s="122"/>
      <c r="E39" s="42">
        <f t="shared" ref="E39:E40" si="6">F39+O39</f>
        <v>9600</v>
      </c>
      <c r="F39" s="49">
        <v>9600</v>
      </c>
      <c r="G39" s="42"/>
      <c r="H39" s="42"/>
      <c r="I39" s="42"/>
      <c r="J39" s="42"/>
      <c r="K39" s="42"/>
      <c r="L39" s="42"/>
      <c r="M39" s="42"/>
      <c r="N39" s="42"/>
      <c r="O39" s="50">
        <v>0</v>
      </c>
    </row>
    <row r="40" spans="1:15" s="43" customFormat="1" ht="18.75" customHeight="1">
      <c r="A40" s="212"/>
      <c r="B40" s="219"/>
      <c r="C40" s="121" t="s">
        <v>130</v>
      </c>
      <c r="D40" s="122"/>
      <c r="E40" s="42">
        <f t="shared" si="6"/>
        <v>4100</v>
      </c>
      <c r="F40" s="49">
        <v>4100</v>
      </c>
      <c r="G40" s="42"/>
      <c r="H40" s="42"/>
      <c r="I40" s="42"/>
      <c r="J40" s="42"/>
      <c r="K40" s="42"/>
      <c r="L40" s="42"/>
      <c r="M40" s="42"/>
      <c r="N40" s="42"/>
      <c r="O40" s="50"/>
    </row>
    <row r="41" spans="1:15" s="43" customFormat="1" ht="18.75" customHeight="1">
      <c r="A41" s="212"/>
      <c r="B41" s="214" t="s">
        <v>95</v>
      </c>
      <c r="C41" s="209" t="s">
        <v>96</v>
      </c>
      <c r="D41" s="210"/>
      <c r="E41" s="42">
        <f>O41+F41</f>
        <v>84000</v>
      </c>
      <c r="F41" s="49">
        <v>44000</v>
      </c>
      <c r="G41" s="42">
        <v>20000</v>
      </c>
      <c r="H41" s="42" t="s">
        <v>73</v>
      </c>
      <c r="I41" s="42">
        <v>1</v>
      </c>
      <c r="J41" s="42" t="s">
        <v>79</v>
      </c>
      <c r="K41" s="42" t="s">
        <v>73</v>
      </c>
      <c r="L41" s="42">
        <v>1</v>
      </c>
      <c r="M41" s="42" t="s">
        <v>75</v>
      </c>
      <c r="N41" s="42" t="s">
        <v>76</v>
      </c>
      <c r="O41" s="50">
        <v>40000</v>
      </c>
    </row>
    <row r="42" spans="1:15" s="43" customFormat="1" ht="18.75" customHeight="1">
      <c r="A42" s="213"/>
      <c r="B42" s="219"/>
      <c r="C42" s="209" t="s">
        <v>131</v>
      </c>
      <c r="D42" s="210"/>
      <c r="E42" s="42">
        <f>O42+F42</f>
        <v>47500</v>
      </c>
      <c r="F42" s="49">
        <v>35000</v>
      </c>
      <c r="G42" s="42">
        <v>10000</v>
      </c>
      <c r="H42" s="42" t="s">
        <v>73</v>
      </c>
      <c r="I42" s="42">
        <v>1</v>
      </c>
      <c r="J42" s="42" t="s">
        <v>79</v>
      </c>
      <c r="K42" s="42" t="s">
        <v>73</v>
      </c>
      <c r="L42" s="42">
        <v>1</v>
      </c>
      <c r="M42" s="42" t="s">
        <v>75</v>
      </c>
      <c r="N42" s="42" t="s">
        <v>76</v>
      </c>
      <c r="O42" s="50">
        <v>12500</v>
      </c>
    </row>
    <row r="43" spans="1:15" s="44" customFormat="1" ht="18.75" customHeight="1">
      <c r="A43" s="199" t="s">
        <v>88</v>
      </c>
      <c r="B43" s="200"/>
      <c r="C43" s="200"/>
      <c r="D43" s="201"/>
      <c r="E43" s="56">
        <f>SUM(E38:E42)</f>
        <v>154200</v>
      </c>
      <c r="F43" s="56">
        <f>E43-O43</f>
        <v>97700</v>
      </c>
      <c r="G43" s="57"/>
      <c r="H43" s="57"/>
      <c r="I43" s="57"/>
      <c r="J43" s="57"/>
      <c r="K43" s="57"/>
      <c r="L43" s="57"/>
      <c r="M43" s="57"/>
      <c r="N43" s="57"/>
      <c r="O43" s="58">
        <f>SUM(O38:O42)</f>
        <v>56500</v>
      </c>
    </row>
    <row r="44" spans="1:15" s="43" customFormat="1" ht="18.75" customHeight="1">
      <c r="A44" s="63" t="s">
        <v>97</v>
      </c>
      <c r="B44" s="236"/>
      <c r="C44" s="237"/>
      <c r="D44" s="237"/>
      <c r="E44" s="237"/>
      <c r="F44" s="237"/>
      <c r="G44" s="237"/>
      <c r="H44" s="237"/>
      <c r="I44" s="237"/>
      <c r="J44" s="237"/>
      <c r="K44" s="237"/>
      <c r="L44" s="237"/>
      <c r="M44" s="237"/>
      <c r="N44" s="237"/>
      <c r="O44" s="238"/>
    </row>
    <row r="45" spans="1:15" s="43" customFormat="1" ht="18.75" customHeight="1">
      <c r="A45" s="245"/>
      <c r="B45" s="48" t="s">
        <v>98</v>
      </c>
      <c r="C45" s="209" t="s">
        <v>108</v>
      </c>
      <c r="D45" s="210"/>
      <c r="E45" s="42">
        <f>O45+F45</f>
        <v>181226</v>
      </c>
      <c r="F45" s="49">
        <v>31226</v>
      </c>
      <c r="G45" s="42"/>
      <c r="H45" s="42"/>
      <c r="I45" s="42"/>
      <c r="J45" s="42"/>
      <c r="K45" s="42"/>
      <c r="L45" s="42"/>
      <c r="M45" s="42"/>
      <c r="N45" s="42"/>
      <c r="O45" s="50">
        <v>150000</v>
      </c>
    </row>
    <row r="46" spans="1:15" s="43" customFormat="1" ht="18.75" customHeight="1">
      <c r="A46" s="246"/>
      <c r="B46" s="124" t="s">
        <v>99</v>
      </c>
      <c r="C46" s="209" t="s">
        <v>100</v>
      </c>
      <c r="D46" s="210"/>
      <c r="E46" s="42">
        <f t="shared" ref="E46:E49" si="7">O46+F46</f>
        <v>1900281.8</v>
      </c>
      <c r="F46" s="49"/>
      <c r="G46" s="42"/>
      <c r="H46" s="42"/>
      <c r="I46" s="42"/>
      <c r="J46" s="42"/>
      <c r="K46" s="42"/>
      <c r="L46" s="42"/>
      <c r="M46" s="42"/>
      <c r="N46" s="42"/>
      <c r="O46" s="50">
        <v>1900281.8</v>
      </c>
    </row>
    <row r="47" spans="1:15" s="43" customFormat="1" ht="18.75" customHeight="1">
      <c r="A47" s="246"/>
      <c r="B47" s="125"/>
      <c r="C47" s="209" t="s">
        <v>109</v>
      </c>
      <c r="D47" s="210"/>
      <c r="E47" s="42">
        <f t="shared" si="7"/>
        <v>7768455.3799999999</v>
      </c>
      <c r="F47" s="49"/>
      <c r="G47" s="42"/>
      <c r="H47" s="42"/>
      <c r="I47" s="42"/>
      <c r="J47" s="42"/>
      <c r="K47" s="42"/>
      <c r="L47" s="42"/>
      <c r="M47" s="42"/>
      <c r="N47" s="42"/>
      <c r="O47" s="50">
        <v>7768455.3799999999</v>
      </c>
    </row>
    <row r="48" spans="1:15" s="43" customFormat="1" ht="18.75" customHeight="1">
      <c r="A48" s="246"/>
      <c r="B48" s="125"/>
      <c r="C48" s="110" t="s">
        <v>183</v>
      </c>
      <c r="D48" s="104"/>
      <c r="E48" s="42">
        <f t="shared" si="7"/>
        <v>191861.08</v>
      </c>
      <c r="F48" s="49"/>
      <c r="G48" s="42"/>
      <c r="H48" s="42"/>
      <c r="I48" s="42"/>
      <c r="J48" s="42"/>
      <c r="K48" s="42"/>
      <c r="L48" s="42"/>
      <c r="M48" s="42"/>
      <c r="N48" s="42"/>
      <c r="O48" s="50">
        <v>191861.08</v>
      </c>
    </row>
    <row r="49" spans="1:15" s="43" customFormat="1" ht="18.75" customHeight="1">
      <c r="A49" s="247"/>
      <c r="B49" s="123" t="s">
        <v>127</v>
      </c>
      <c r="C49" s="110" t="s">
        <v>127</v>
      </c>
      <c r="D49" s="122"/>
      <c r="E49" s="42">
        <f t="shared" si="7"/>
        <v>1109000</v>
      </c>
      <c r="F49" s="49">
        <v>1109000</v>
      </c>
      <c r="G49" s="42"/>
      <c r="H49" s="42"/>
      <c r="I49" s="42"/>
      <c r="J49" s="42"/>
      <c r="K49" s="42"/>
      <c r="L49" s="42"/>
      <c r="M49" s="42"/>
      <c r="N49" s="42"/>
      <c r="O49" s="50"/>
    </row>
    <row r="50" spans="1:15" s="44" customFormat="1" ht="18.75" customHeight="1">
      <c r="A50" s="199" t="s">
        <v>88</v>
      </c>
      <c r="B50" s="200"/>
      <c r="C50" s="200"/>
      <c r="D50" s="201"/>
      <c r="E50" s="56">
        <f>SUM(E45:E49)</f>
        <v>11150824.26</v>
      </c>
      <c r="F50" s="56">
        <f>F45+F46+F47+F48+F49</f>
        <v>1140226</v>
      </c>
      <c r="G50" s="57"/>
      <c r="H50" s="57"/>
      <c r="I50" s="57"/>
      <c r="J50" s="57"/>
      <c r="K50" s="57"/>
      <c r="L50" s="57"/>
      <c r="M50" s="57"/>
      <c r="N50" s="57"/>
      <c r="O50" s="58">
        <f>SUM(O45:O48)</f>
        <v>10010598.26</v>
      </c>
    </row>
    <row r="51" spans="1:15" s="43" customFormat="1" ht="18.75" customHeight="1" thickBot="1">
      <c r="A51" s="242" t="s">
        <v>101</v>
      </c>
      <c r="B51" s="243"/>
      <c r="C51" s="243"/>
      <c r="D51" s="244"/>
      <c r="E51" s="64">
        <f>E26+E36+E43+E50</f>
        <v>34911592.089999996</v>
      </c>
      <c r="F51" s="64">
        <f>F50+F43+F36+F26</f>
        <v>8306603.71</v>
      </c>
      <c r="G51" s="65"/>
      <c r="H51" s="65"/>
      <c r="I51" s="65"/>
      <c r="J51" s="65"/>
      <c r="K51" s="65"/>
      <c r="L51" s="65"/>
      <c r="M51" s="65"/>
      <c r="N51" s="65"/>
      <c r="O51" s="66">
        <f>O26+O36+O43+O50</f>
        <v>26604988.380000003</v>
      </c>
    </row>
    <row r="52" spans="1:15">
      <c r="D52" s="10"/>
      <c r="E52" s="10"/>
    </row>
  </sheetData>
  <mergeCells count="44">
    <mergeCell ref="B44:O44"/>
    <mergeCell ref="B37:O37"/>
    <mergeCell ref="B41:B42"/>
    <mergeCell ref="A51:D51"/>
    <mergeCell ref="A43:D43"/>
    <mergeCell ref="C38:D38"/>
    <mergeCell ref="A50:D50"/>
    <mergeCell ref="C47:D47"/>
    <mergeCell ref="A38:A42"/>
    <mergeCell ref="C41:D41"/>
    <mergeCell ref="C42:D42"/>
    <mergeCell ref="C45:D45"/>
    <mergeCell ref="C46:D46"/>
    <mergeCell ref="A45:A49"/>
    <mergeCell ref="B38:B40"/>
    <mergeCell ref="A1:O1"/>
    <mergeCell ref="A3:O3"/>
    <mergeCell ref="A4:A5"/>
    <mergeCell ref="B4:B5"/>
    <mergeCell ref="H5:J5"/>
    <mergeCell ref="C4:O4"/>
    <mergeCell ref="K5:N5"/>
    <mergeCell ref="B6:O6"/>
    <mergeCell ref="C17:C19"/>
    <mergeCell ref="C14:C16"/>
    <mergeCell ref="C9:D9"/>
    <mergeCell ref="B9:B12"/>
    <mergeCell ref="B14:B24"/>
    <mergeCell ref="C21:C23"/>
    <mergeCell ref="C7:D7"/>
    <mergeCell ref="C12:D12"/>
    <mergeCell ref="A36:D36"/>
    <mergeCell ref="A26:D26"/>
    <mergeCell ref="B8:D8"/>
    <mergeCell ref="B13:D13"/>
    <mergeCell ref="B25:D25"/>
    <mergeCell ref="C10:D10"/>
    <mergeCell ref="C11:D11"/>
    <mergeCell ref="C28:D28"/>
    <mergeCell ref="C29:D29"/>
    <mergeCell ref="A7:A25"/>
    <mergeCell ref="B31:B35"/>
    <mergeCell ref="A28:A35"/>
    <mergeCell ref="C34:D34"/>
  </mergeCells>
  <phoneticPr fontId="2" type="noConversion"/>
  <pageMargins left="0.59055118110236227" right="0.31496062992125984" top="1.04" bottom="0.19685039370078741" header="0.31496062992125984" footer="0.19685039370078741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"/>
  <sheetViews>
    <sheetView tabSelected="1" view="pageBreakPreview" zoomScaleNormal="100" zoomScaleSheetLayoutView="100" workbookViewId="0">
      <selection activeCell="T37" sqref="T37"/>
    </sheetView>
  </sheetViews>
  <sheetFormatPr defaultRowHeight="16.5"/>
  <cols>
    <col min="1" max="1" width="15.125" style="16" customWidth="1"/>
    <col min="2" max="2" width="18.625" style="15" customWidth="1"/>
    <col min="3" max="3" width="24.25" style="15" customWidth="1"/>
    <col min="4" max="4" width="11.875" style="11" hidden="1" customWidth="1"/>
    <col min="5" max="5" width="2.25" style="5" hidden="1" customWidth="1"/>
    <col min="6" max="6" width="4" style="5" hidden="1" customWidth="1"/>
    <col min="7" max="7" width="3.375" style="5" hidden="1" customWidth="1"/>
    <col min="8" max="8" width="2.25" style="5" hidden="1" customWidth="1"/>
    <col min="9" max="9" width="3.5" style="5" hidden="1" customWidth="1"/>
    <col min="10" max="10" width="3.375" style="5" hidden="1" customWidth="1"/>
    <col min="11" max="11" width="1.625" style="5" hidden="1" customWidth="1"/>
    <col min="12" max="13" width="15.625" style="5" customWidth="1"/>
    <col min="14" max="14" width="16.875" style="11" customWidth="1"/>
    <col min="15" max="15" width="9" style="5"/>
    <col min="16" max="16" width="12.75" style="5" bestFit="1" customWidth="1"/>
    <col min="17" max="16384" width="9" style="5"/>
  </cols>
  <sheetData>
    <row r="1" spans="1:14" ht="31.5">
      <c r="A1" s="248" t="s">
        <v>118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  <c r="N1" s="248"/>
    </row>
    <row r="2" spans="1:14" ht="17.25" thickBot="1">
      <c r="N2" s="36" t="s">
        <v>4</v>
      </c>
    </row>
    <row r="3" spans="1:14" s="18" customFormat="1" ht="19.5" customHeight="1">
      <c r="A3" s="249" t="s">
        <v>0</v>
      </c>
      <c r="B3" s="250"/>
      <c r="C3" s="250"/>
      <c r="D3" s="250"/>
      <c r="E3" s="250"/>
      <c r="F3" s="250"/>
      <c r="G3" s="250"/>
      <c r="H3" s="250"/>
      <c r="I3" s="250"/>
      <c r="J3" s="250"/>
      <c r="K3" s="250"/>
      <c r="L3" s="250"/>
      <c r="M3" s="250"/>
      <c r="N3" s="251"/>
    </row>
    <row r="4" spans="1:14" s="18" customFormat="1" ht="19.5" customHeight="1">
      <c r="A4" s="252" t="s">
        <v>33</v>
      </c>
      <c r="B4" s="253" t="s">
        <v>34</v>
      </c>
      <c r="C4" s="253" t="s">
        <v>54</v>
      </c>
      <c r="D4" s="35"/>
      <c r="E4" s="35"/>
      <c r="F4" s="35"/>
      <c r="G4" s="35"/>
      <c r="H4" s="35"/>
      <c r="I4" s="35"/>
      <c r="J4" s="35"/>
      <c r="K4" s="35"/>
      <c r="L4" s="34"/>
      <c r="M4" s="34"/>
      <c r="N4" s="33"/>
    </row>
    <row r="5" spans="1:14" s="18" customFormat="1" ht="19.5" customHeight="1">
      <c r="A5" s="252"/>
      <c r="B5" s="253"/>
      <c r="C5" s="253"/>
      <c r="D5" s="19" t="s">
        <v>11</v>
      </c>
      <c r="E5" s="253" t="s">
        <v>53</v>
      </c>
      <c r="F5" s="253"/>
      <c r="G5" s="253"/>
      <c r="H5" s="254" t="s">
        <v>12</v>
      </c>
      <c r="I5" s="255"/>
      <c r="J5" s="255"/>
      <c r="K5" s="255"/>
      <c r="L5" s="94" t="s">
        <v>52</v>
      </c>
      <c r="M5" s="94" t="s">
        <v>51</v>
      </c>
      <c r="N5" s="32" t="s">
        <v>50</v>
      </c>
    </row>
    <row r="6" spans="1:14" ht="19.5" customHeight="1">
      <c r="A6" s="258" t="s">
        <v>20</v>
      </c>
      <c r="B6" s="103" t="s">
        <v>55</v>
      </c>
      <c r="C6" s="29" t="s">
        <v>57</v>
      </c>
      <c r="D6" s="12">
        <v>13200</v>
      </c>
      <c r="E6" s="6" t="s">
        <v>5</v>
      </c>
      <c r="F6" s="6">
        <v>17</v>
      </c>
      <c r="G6" s="6" t="s">
        <v>6</v>
      </c>
      <c r="H6" s="6" t="s">
        <v>5</v>
      </c>
      <c r="I6" s="6">
        <v>12</v>
      </c>
      <c r="J6" s="6" t="s">
        <v>7</v>
      </c>
      <c r="K6" s="22" t="s">
        <v>8</v>
      </c>
      <c r="L6" s="67">
        <f>N6+M6</f>
        <v>8803970</v>
      </c>
      <c r="M6" s="68">
        <v>1038370</v>
      </c>
      <c r="N6" s="95">
        <v>7765600</v>
      </c>
    </row>
    <row r="7" spans="1:14" ht="19.5" customHeight="1">
      <c r="A7" s="259"/>
      <c r="B7" s="103" t="s">
        <v>56</v>
      </c>
      <c r="C7" s="29" t="s">
        <v>58</v>
      </c>
      <c r="D7" s="12"/>
      <c r="E7" s="6"/>
      <c r="F7" s="6"/>
      <c r="G7" s="6"/>
      <c r="H7" s="6"/>
      <c r="I7" s="6"/>
      <c r="J7" s="6"/>
      <c r="K7" s="22"/>
      <c r="L7" s="67">
        <f t="shared" ref="L7:L49" si="0">N7+M7</f>
        <v>1828200</v>
      </c>
      <c r="M7" s="68">
        <v>340000</v>
      </c>
      <c r="N7" s="95">
        <v>1488200</v>
      </c>
    </row>
    <row r="8" spans="1:14" s="8" customFormat="1" ht="19.5" customHeight="1">
      <c r="A8" s="256" t="s">
        <v>19</v>
      </c>
      <c r="B8" s="257"/>
      <c r="C8" s="257"/>
      <c r="D8" s="257"/>
      <c r="E8" s="257"/>
      <c r="F8" s="257"/>
      <c r="G8" s="257"/>
      <c r="H8" s="257"/>
      <c r="I8" s="257"/>
      <c r="J8" s="257"/>
      <c r="K8" s="257"/>
      <c r="L8" s="83">
        <f t="shared" si="0"/>
        <v>10632170</v>
      </c>
      <c r="M8" s="69">
        <f>M6+M7</f>
        <v>1378370</v>
      </c>
      <c r="N8" s="96">
        <v>9253800</v>
      </c>
    </row>
    <row r="9" spans="1:14" ht="19.5" customHeight="1">
      <c r="A9" s="258" t="s">
        <v>1</v>
      </c>
      <c r="B9" s="106" t="s">
        <v>38</v>
      </c>
      <c r="C9" s="116" t="s">
        <v>128</v>
      </c>
      <c r="D9" s="12">
        <v>890000</v>
      </c>
      <c r="E9" s="6" t="s">
        <v>5</v>
      </c>
      <c r="F9" s="6">
        <v>1</v>
      </c>
      <c r="G9" s="6" t="s">
        <v>6</v>
      </c>
      <c r="H9" s="6" t="s">
        <v>5</v>
      </c>
      <c r="I9" s="6">
        <v>1</v>
      </c>
      <c r="J9" s="6" t="s">
        <v>10</v>
      </c>
      <c r="K9" s="22" t="s">
        <v>8</v>
      </c>
      <c r="L9" s="113">
        <f t="shared" si="0"/>
        <v>1988600</v>
      </c>
      <c r="M9" s="113">
        <v>95000</v>
      </c>
      <c r="N9" s="117">
        <v>1893600</v>
      </c>
    </row>
    <row r="10" spans="1:14" s="7" customFormat="1" ht="19.5" customHeight="1">
      <c r="A10" s="259"/>
      <c r="B10" s="270" t="s">
        <v>16</v>
      </c>
      <c r="C10" s="271"/>
      <c r="D10" s="26"/>
      <c r="E10" s="26"/>
      <c r="F10" s="26"/>
      <c r="G10" s="26"/>
      <c r="H10" s="26"/>
      <c r="I10" s="26"/>
      <c r="J10" s="26"/>
      <c r="K10" s="31"/>
      <c r="L10" s="73">
        <f t="shared" si="0"/>
        <v>1988600</v>
      </c>
      <c r="M10" s="70">
        <f>M9</f>
        <v>95000</v>
      </c>
      <c r="N10" s="97">
        <v>1893600</v>
      </c>
    </row>
    <row r="11" spans="1:14" s="7" customFormat="1" ht="19.5" customHeight="1">
      <c r="A11" s="259"/>
      <c r="B11" s="275" t="s">
        <v>21</v>
      </c>
      <c r="C11" s="30" t="s">
        <v>110</v>
      </c>
      <c r="D11" s="30"/>
      <c r="E11" s="30"/>
      <c r="F11" s="30"/>
      <c r="G11" s="30"/>
      <c r="H11" s="30"/>
      <c r="I11" s="30"/>
      <c r="J11" s="30"/>
      <c r="K11" s="30"/>
      <c r="L11" s="67">
        <f t="shared" si="0"/>
        <v>45299</v>
      </c>
      <c r="M11" s="71">
        <v>5000</v>
      </c>
      <c r="N11" s="98">
        <v>40299</v>
      </c>
    </row>
    <row r="12" spans="1:14" s="7" customFormat="1" ht="19.5" customHeight="1">
      <c r="A12" s="259"/>
      <c r="B12" s="276"/>
      <c r="C12" s="30" t="s">
        <v>111</v>
      </c>
      <c r="D12" s="86"/>
      <c r="E12" s="87"/>
      <c r="F12" s="87"/>
      <c r="G12" s="87"/>
      <c r="H12" s="87"/>
      <c r="I12" s="87"/>
      <c r="J12" s="87"/>
      <c r="K12" s="88"/>
      <c r="L12" s="67">
        <f t="shared" si="0"/>
        <v>470065.72</v>
      </c>
      <c r="M12" s="71">
        <v>70865.72</v>
      </c>
      <c r="N12" s="98">
        <v>399200</v>
      </c>
    </row>
    <row r="13" spans="1:14" s="7" customFormat="1" ht="19.5" customHeight="1">
      <c r="A13" s="259"/>
      <c r="B13" s="276"/>
      <c r="C13" s="111" t="s">
        <v>172</v>
      </c>
      <c r="D13" s="86"/>
      <c r="E13" s="87"/>
      <c r="F13" s="87"/>
      <c r="G13" s="87"/>
      <c r="H13" s="87"/>
      <c r="I13" s="87"/>
      <c r="J13" s="87"/>
      <c r="K13" s="88"/>
      <c r="L13" s="114">
        <f>N13+M13</f>
        <v>745925</v>
      </c>
      <c r="M13" s="71">
        <v>135495</v>
      </c>
      <c r="N13" s="115">
        <v>610430</v>
      </c>
    </row>
    <row r="14" spans="1:14" s="7" customFormat="1" ht="19.5" customHeight="1">
      <c r="A14" s="259"/>
      <c r="B14" s="277"/>
      <c r="C14" s="111" t="s">
        <v>126</v>
      </c>
      <c r="D14" s="86"/>
      <c r="E14" s="87"/>
      <c r="F14" s="87"/>
      <c r="G14" s="87"/>
      <c r="H14" s="87"/>
      <c r="I14" s="87"/>
      <c r="J14" s="87"/>
      <c r="K14" s="88"/>
      <c r="L14" s="72">
        <f>M14+N14</f>
        <v>191861</v>
      </c>
      <c r="M14" s="71"/>
      <c r="N14" s="98">
        <v>191861</v>
      </c>
    </row>
    <row r="15" spans="1:14" s="7" customFormat="1" ht="19.5" customHeight="1">
      <c r="A15" s="259"/>
      <c r="B15" s="270" t="s">
        <v>16</v>
      </c>
      <c r="C15" s="271"/>
      <c r="D15" s="27"/>
      <c r="E15" s="27"/>
      <c r="F15" s="27"/>
      <c r="G15" s="27"/>
      <c r="H15" s="27"/>
      <c r="I15" s="27"/>
      <c r="J15" s="27"/>
      <c r="K15" s="27"/>
      <c r="L15" s="73">
        <f t="shared" si="0"/>
        <v>1453150.72</v>
      </c>
      <c r="M15" s="70">
        <f>SUM(M11:M14)</f>
        <v>211360.72</v>
      </c>
      <c r="N15" s="97">
        <v>1241790</v>
      </c>
    </row>
    <row r="16" spans="1:14" ht="19.5" customHeight="1">
      <c r="A16" s="259"/>
      <c r="B16" s="106" t="s">
        <v>22</v>
      </c>
      <c r="C16" s="25" t="s">
        <v>49</v>
      </c>
      <c r="D16" s="12">
        <v>500</v>
      </c>
      <c r="E16" s="6" t="s">
        <v>5</v>
      </c>
      <c r="F16" s="6">
        <v>1</v>
      </c>
      <c r="G16" s="6" t="s">
        <v>10</v>
      </c>
      <c r="H16" s="6" t="s">
        <v>5</v>
      </c>
      <c r="I16" s="6">
        <v>2</v>
      </c>
      <c r="J16" s="6" t="s">
        <v>9</v>
      </c>
      <c r="K16" s="22" t="s">
        <v>8</v>
      </c>
      <c r="L16" s="67">
        <f t="shared" si="0"/>
        <v>409275.12</v>
      </c>
      <c r="M16" s="72">
        <v>308775.12</v>
      </c>
      <c r="N16" s="95">
        <v>100500</v>
      </c>
    </row>
    <row r="17" spans="1:16" s="7" customFormat="1" ht="19.5" customHeight="1">
      <c r="A17" s="259"/>
      <c r="B17" s="270" t="s">
        <v>16</v>
      </c>
      <c r="C17" s="271"/>
      <c r="D17" s="27"/>
      <c r="E17" s="27"/>
      <c r="F17" s="27"/>
      <c r="G17" s="27"/>
      <c r="H17" s="27"/>
      <c r="I17" s="27"/>
      <c r="J17" s="27"/>
      <c r="K17" s="27"/>
      <c r="L17" s="73">
        <f t="shared" si="0"/>
        <v>409275.12</v>
      </c>
      <c r="M17" s="70">
        <f>M16</f>
        <v>308775.12</v>
      </c>
      <c r="N17" s="97">
        <v>100500</v>
      </c>
    </row>
    <row r="18" spans="1:16" ht="19.5" customHeight="1">
      <c r="A18" s="259"/>
      <c r="B18" s="29" t="s">
        <v>2</v>
      </c>
      <c r="C18" s="29" t="s">
        <v>14</v>
      </c>
      <c r="D18" s="12">
        <v>20</v>
      </c>
      <c r="E18" s="6" t="s">
        <v>5</v>
      </c>
      <c r="F18" s="6">
        <v>50</v>
      </c>
      <c r="G18" s="6" t="s">
        <v>6</v>
      </c>
      <c r="H18" s="6" t="s">
        <v>5</v>
      </c>
      <c r="I18" s="6">
        <v>5</v>
      </c>
      <c r="J18" s="6" t="s">
        <v>9</v>
      </c>
      <c r="K18" s="22" t="s">
        <v>8</v>
      </c>
      <c r="L18" s="67">
        <f t="shared" si="0"/>
        <v>109000</v>
      </c>
      <c r="M18" s="72"/>
      <c r="N18" s="99">
        <v>109000</v>
      </c>
    </row>
    <row r="19" spans="1:16" s="7" customFormat="1" ht="19.5" customHeight="1">
      <c r="A19" s="274"/>
      <c r="B19" s="270" t="s">
        <v>16</v>
      </c>
      <c r="C19" s="271"/>
      <c r="D19" s="27"/>
      <c r="E19" s="27"/>
      <c r="F19" s="27"/>
      <c r="G19" s="27"/>
      <c r="H19" s="27"/>
      <c r="I19" s="27"/>
      <c r="J19" s="27"/>
      <c r="K19" s="27"/>
      <c r="L19" s="73">
        <f t="shared" si="0"/>
        <v>109000</v>
      </c>
      <c r="M19" s="70"/>
      <c r="N19" s="97">
        <v>109000</v>
      </c>
    </row>
    <row r="20" spans="1:16" s="8" customFormat="1" ht="19.5" customHeight="1">
      <c r="A20" s="256" t="s">
        <v>19</v>
      </c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84">
        <f t="shared" si="0"/>
        <v>3960025.84</v>
      </c>
      <c r="M20" s="69">
        <f>M19+M17+M15+M10</f>
        <v>615135.84</v>
      </c>
      <c r="N20" s="96">
        <v>3344890</v>
      </c>
    </row>
    <row r="21" spans="1:16" ht="60.75" customHeight="1">
      <c r="A21" s="112" t="s">
        <v>23</v>
      </c>
      <c r="B21" s="29" t="s">
        <v>181</v>
      </c>
      <c r="C21" s="166" t="s">
        <v>182</v>
      </c>
      <c r="D21" s="12">
        <v>800</v>
      </c>
      <c r="E21" s="6" t="s">
        <v>5</v>
      </c>
      <c r="F21" s="9">
        <v>9</v>
      </c>
      <c r="G21" s="6" t="s">
        <v>15</v>
      </c>
      <c r="H21" s="6" t="s">
        <v>5</v>
      </c>
      <c r="I21" s="9">
        <v>1</v>
      </c>
      <c r="J21" s="6" t="s">
        <v>9</v>
      </c>
      <c r="K21" s="22" t="s">
        <v>8</v>
      </c>
      <c r="L21" s="72">
        <f>N21+M21</f>
        <v>731610</v>
      </c>
      <c r="M21" s="167">
        <v>231610</v>
      </c>
      <c r="N21" s="99">
        <v>500000</v>
      </c>
    </row>
    <row r="22" spans="1:16" s="8" customFormat="1" ht="19.5" customHeight="1">
      <c r="A22" s="256" t="s">
        <v>19</v>
      </c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84">
        <f t="shared" si="0"/>
        <v>731610</v>
      </c>
      <c r="M22" s="69">
        <f>M21</f>
        <v>231610</v>
      </c>
      <c r="N22" s="96">
        <v>500000</v>
      </c>
      <c r="P22" s="8" t="s">
        <v>117</v>
      </c>
    </row>
    <row r="23" spans="1:16" ht="19.5" customHeight="1">
      <c r="A23" s="258" t="s">
        <v>25</v>
      </c>
      <c r="B23" s="279" t="s">
        <v>24</v>
      </c>
      <c r="C23" s="85" t="s">
        <v>184</v>
      </c>
      <c r="D23" s="12"/>
      <c r="E23" s="6"/>
      <c r="F23" s="9"/>
      <c r="G23" s="6"/>
      <c r="H23" s="6"/>
      <c r="I23" s="9"/>
      <c r="J23" s="6"/>
      <c r="K23" s="22"/>
      <c r="L23" s="67">
        <f t="shared" si="0"/>
        <v>8777455.379999999</v>
      </c>
      <c r="M23" s="72">
        <v>1009000</v>
      </c>
      <c r="N23" s="95">
        <v>7768455.3799999999</v>
      </c>
    </row>
    <row r="24" spans="1:16" ht="19.5" customHeight="1">
      <c r="A24" s="259"/>
      <c r="B24" s="280"/>
      <c r="C24" s="85" t="s">
        <v>170</v>
      </c>
      <c r="D24" s="134"/>
      <c r="E24" s="6"/>
      <c r="F24" s="9"/>
      <c r="G24" s="6"/>
      <c r="H24" s="6"/>
      <c r="I24" s="9"/>
      <c r="J24" s="6"/>
      <c r="K24" s="22"/>
      <c r="L24" s="72">
        <v>6050850</v>
      </c>
      <c r="M24" s="72">
        <v>6050850</v>
      </c>
      <c r="N24" s="95"/>
    </row>
    <row r="25" spans="1:16" ht="19.5" customHeight="1">
      <c r="A25" s="259"/>
      <c r="B25" s="281"/>
      <c r="C25" s="85" t="s">
        <v>150</v>
      </c>
      <c r="D25" s="134"/>
      <c r="E25" s="6"/>
      <c r="F25" s="9"/>
      <c r="G25" s="6"/>
      <c r="H25" s="6"/>
      <c r="I25" s="9"/>
      <c r="J25" s="6"/>
      <c r="K25" s="22"/>
      <c r="L25" s="67">
        <f t="shared" si="0"/>
        <v>100000</v>
      </c>
      <c r="M25" s="72">
        <v>100000</v>
      </c>
      <c r="N25" s="95"/>
    </row>
    <row r="26" spans="1:16" s="7" customFormat="1" ht="19.5" customHeight="1">
      <c r="A26" s="259"/>
      <c r="B26" s="270" t="s">
        <v>16</v>
      </c>
      <c r="C26" s="278"/>
      <c r="D26" s="278"/>
      <c r="E26" s="278"/>
      <c r="F26" s="278"/>
      <c r="G26" s="278"/>
      <c r="H26" s="278"/>
      <c r="I26" s="278"/>
      <c r="J26" s="278"/>
      <c r="K26" s="271"/>
      <c r="L26" s="73">
        <f>SUM(L23:L25)</f>
        <v>14928305.379999999</v>
      </c>
      <c r="M26" s="73">
        <f>SUM(M23:M25)</f>
        <v>7159850</v>
      </c>
      <c r="N26" s="100">
        <v>7768455.3799999999</v>
      </c>
    </row>
    <row r="27" spans="1:16" ht="19.5" customHeight="1">
      <c r="A27" s="259"/>
      <c r="B27" s="279" t="s">
        <v>3</v>
      </c>
      <c r="C27" s="23" t="s">
        <v>112</v>
      </c>
      <c r="D27" s="12">
        <v>25000</v>
      </c>
      <c r="E27" s="6" t="s">
        <v>5</v>
      </c>
      <c r="F27" s="9">
        <v>1</v>
      </c>
      <c r="G27" s="6" t="s">
        <v>10</v>
      </c>
      <c r="H27" s="6" t="s">
        <v>5</v>
      </c>
      <c r="I27" s="9">
        <v>1</v>
      </c>
      <c r="J27" s="6" t="s">
        <v>9</v>
      </c>
      <c r="K27" s="22" t="s">
        <v>8</v>
      </c>
      <c r="L27" s="67">
        <f t="shared" si="0"/>
        <v>412519.91999999993</v>
      </c>
      <c r="M27" s="67">
        <v>-1020328</v>
      </c>
      <c r="N27" s="95">
        <v>1432847.92</v>
      </c>
    </row>
    <row r="28" spans="1:16" ht="19.5" customHeight="1">
      <c r="A28" s="259"/>
      <c r="B28" s="280"/>
      <c r="C28" s="23" t="s">
        <v>40</v>
      </c>
      <c r="D28" s="12">
        <v>25000</v>
      </c>
      <c r="E28" s="6" t="s">
        <v>5</v>
      </c>
      <c r="F28" s="9">
        <v>1</v>
      </c>
      <c r="G28" s="6" t="s">
        <v>10</v>
      </c>
      <c r="H28" s="6" t="s">
        <v>5</v>
      </c>
      <c r="I28" s="9">
        <v>1</v>
      </c>
      <c r="J28" s="6" t="s">
        <v>9</v>
      </c>
      <c r="K28" s="22" t="s">
        <v>8</v>
      </c>
      <c r="L28" s="67">
        <f t="shared" si="0"/>
        <v>29825</v>
      </c>
      <c r="M28" s="67"/>
      <c r="N28" s="95">
        <v>29825</v>
      </c>
    </row>
    <row r="29" spans="1:16" ht="19.5" customHeight="1">
      <c r="A29" s="259"/>
      <c r="B29" s="281"/>
      <c r="C29" s="23" t="s">
        <v>39</v>
      </c>
      <c r="D29" s="12">
        <v>25000</v>
      </c>
      <c r="E29" s="6" t="s">
        <v>5</v>
      </c>
      <c r="F29" s="9">
        <v>1</v>
      </c>
      <c r="G29" s="6" t="s">
        <v>10</v>
      </c>
      <c r="H29" s="6" t="s">
        <v>5</v>
      </c>
      <c r="I29" s="9">
        <v>1</v>
      </c>
      <c r="J29" s="6" t="s">
        <v>9</v>
      </c>
      <c r="K29" s="22" t="s">
        <v>8</v>
      </c>
      <c r="L29" s="67">
        <f t="shared" si="0"/>
        <v>12000</v>
      </c>
      <c r="M29" s="67"/>
      <c r="N29" s="95">
        <v>12000</v>
      </c>
    </row>
    <row r="30" spans="1:16" s="7" customFormat="1" ht="19.5" customHeight="1">
      <c r="A30" s="274"/>
      <c r="B30" s="270" t="s">
        <v>16</v>
      </c>
      <c r="C30" s="278"/>
      <c r="D30" s="278"/>
      <c r="E30" s="278"/>
      <c r="F30" s="278"/>
      <c r="G30" s="278"/>
      <c r="H30" s="278"/>
      <c r="I30" s="278"/>
      <c r="J30" s="278"/>
      <c r="K30" s="271"/>
      <c r="L30" s="73">
        <f t="shared" si="0"/>
        <v>454344.91999999993</v>
      </c>
      <c r="M30" s="73">
        <f>M27+M28+M29</f>
        <v>-1020328</v>
      </c>
      <c r="N30" s="100">
        <v>1474672.92</v>
      </c>
    </row>
    <row r="31" spans="1:16" s="8" customFormat="1" ht="19.5" customHeight="1">
      <c r="A31" s="256" t="s">
        <v>19</v>
      </c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84">
        <f t="shared" si="0"/>
        <v>15382650.300000001</v>
      </c>
      <c r="M31" s="69">
        <f>M26+M30</f>
        <v>6139522</v>
      </c>
      <c r="N31" s="96">
        <v>9243128.3000000007</v>
      </c>
    </row>
    <row r="32" spans="1:16" customFormat="1" ht="19.5" customHeight="1">
      <c r="A32" s="258" t="s">
        <v>26</v>
      </c>
      <c r="B32" s="265" t="s">
        <v>48</v>
      </c>
      <c r="C32" s="17" t="s">
        <v>47</v>
      </c>
      <c r="D32" s="20"/>
      <c r="E32" s="2"/>
      <c r="F32" s="3"/>
      <c r="G32" s="2"/>
      <c r="H32" s="2"/>
      <c r="I32" s="3"/>
      <c r="J32" s="2"/>
      <c r="K32" s="21"/>
      <c r="L32" s="67">
        <f t="shared" si="0"/>
        <v>443236</v>
      </c>
      <c r="M32" s="72">
        <v>-96764</v>
      </c>
      <c r="N32" s="99">
        <v>540000</v>
      </c>
    </row>
    <row r="33" spans="1:14" customFormat="1" ht="19.5" customHeight="1">
      <c r="A33" s="263"/>
      <c r="B33" s="266"/>
      <c r="C33" s="17" t="s">
        <v>46</v>
      </c>
      <c r="D33" s="20">
        <v>1000</v>
      </c>
      <c r="E33" s="2" t="s">
        <v>5</v>
      </c>
      <c r="F33" s="3">
        <v>70</v>
      </c>
      <c r="G33" s="2" t="s">
        <v>6</v>
      </c>
      <c r="H33" s="2" t="s">
        <v>5</v>
      </c>
      <c r="I33" s="3">
        <v>1</v>
      </c>
      <c r="J33" s="2" t="s">
        <v>9</v>
      </c>
      <c r="K33" s="21" t="s">
        <v>8</v>
      </c>
      <c r="L33" s="67">
        <f t="shared" si="0"/>
        <v>28760</v>
      </c>
      <c r="M33" s="71">
        <v>-241240</v>
      </c>
      <c r="N33" s="99">
        <v>270000</v>
      </c>
    </row>
    <row r="34" spans="1:14" s="4" customFormat="1" ht="19.5" customHeight="1">
      <c r="A34" s="263"/>
      <c r="B34" s="267" t="s">
        <v>16</v>
      </c>
      <c r="C34" s="268"/>
      <c r="D34" s="268"/>
      <c r="E34" s="268"/>
      <c r="F34" s="268"/>
      <c r="G34" s="268"/>
      <c r="H34" s="268"/>
      <c r="I34" s="268"/>
      <c r="J34" s="268"/>
      <c r="K34" s="269"/>
      <c r="L34" s="73">
        <f t="shared" si="0"/>
        <v>471996</v>
      </c>
      <c r="M34" s="74">
        <f>M33+M32</f>
        <v>-338004</v>
      </c>
      <c r="N34" s="101">
        <v>810000</v>
      </c>
    </row>
    <row r="35" spans="1:14" customFormat="1" ht="19.5" customHeight="1">
      <c r="A35" s="263"/>
      <c r="B35" s="105" t="s">
        <v>45</v>
      </c>
      <c r="C35" s="17" t="s">
        <v>113</v>
      </c>
      <c r="D35" s="20">
        <v>20</v>
      </c>
      <c r="E35" s="2" t="s">
        <v>5</v>
      </c>
      <c r="F35" s="3">
        <v>120</v>
      </c>
      <c r="G35" s="2" t="s">
        <v>6</v>
      </c>
      <c r="H35" s="2" t="s">
        <v>5</v>
      </c>
      <c r="I35" s="3">
        <v>190</v>
      </c>
      <c r="J35" s="2" t="s">
        <v>13</v>
      </c>
      <c r="K35" s="21" t="s">
        <v>8</v>
      </c>
      <c r="L35" s="67">
        <f t="shared" si="0"/>
        <v>1221250</v>
      </c>
      <c r="M35" s="72"/>
      <c r="N35" s="99">
        <v>1221250</v>
      </c>
    </row>
    <row r="36" spans="1:14" s="4" customFormat="1" ht="19.5" customHeight="1">
      <c r="A36" s="263"/>
      <c r="B36" s="267" t="s">
        <v>16</v>
      </c>
      <c r="C36" s="268"/>
      <c r="D36" s="268"/>
      <c r="E36" s="268"/>
      <c r="F36" s="268"/>
      <c r="G36" s="268"/>
      <c r="H36" s="268"/>
      <c r="I36" s="268"/>
      <c r="J36" s="268"/>
      <c r="K36" s="269"/>
      <c r="L36" s="73">
        <f t="shared" si="0"/>
        <v>1221250</v>
      </c>
      <c r="M36" s="74"/>
      <c r="N36" s="101">
        <v>1221250</v>
      </c>
    </row>
    <row r="37" spans="1:14" customFormat="1" ht="19.5" customHeight="1">
      <c r="A37" s="263"/>
      <c r="B37" s="17" t="s">
        <v>44</v>
      </c>
      <c r="C37" s="17" t="s">
        <v>35</v>
      </c>
      <c r="D37" s="20">
        <v>1000</v>
      </c>
      <c r="E37" s="2" t="s">
        <v>5</v>
      </c>
      <c r="F37" s="3">
        <v>70</v>
      </c>
      <c r="G37" s="2" t="s">
        <v>6</v>
      </c>
      <c r="H37" s="2" t="s">
        <v>5</v>
      </c>
      <c r="I37" s="3">
        <v>2</v>
      </c>
      <c r="J37" s="2" t="s">
        <v>9</v>
      </c>
      <c r="K37" s="21" t="s">
        <v>8</v>
      </c>
      <c r="L37" s="67">
        <f t="shared" si="0"/>
        <v>550000</v>
      </c>
      <c r="M37" s="72">
        <v>280000</v>
      </c>
      <c r="N37" s="99">
        <v>270000</v>
      </c>
    </row>
    <row r="38" spans="1:14" customFormat="1" ht="19.5" customHeight="1">
      <c r="A38" s="263"/>
      <c r="B38" s="270" t="s">
        <v>102</v>
      </c>
      <c r="C38" s="271"/>
      <c r="D38" s="20"/>
      <c r="E38" s="2"/>
      <c r="F38" s="3"/>
      <c r="G38" s="2"/>
      <c r="H38" s="2"/>
      <c r="I38" s="3"/>
      <c r="J38" s="2"/>
      <c r="K38" s="21"/>
      <c r="L38" s="73">
        <f t="shared" si="0"/>
        <v>550000</v>
      </c>
      <c r="M38" s="74">
        <f>M37</f>
        <v>280000</v>
      </c>
      <c r="N38" s="101">
        <v>270000</v>
      </c>
    </row>
    <row r="39" spans="1:14" customFormat="1" ht="19.5" customHeight="1">
      <c r="A39" s="263"/>
      <c r="B39" s="272" t="s">
        <v>43</v>
      </c>
      <c r="C39" s="17" t="s">
        <v>17</v>
      </c>
      <c r="D39" s="81">
        <v>30</v>
      </c>
      <c r="E39" s="2" t="s">
        <v>5</v>
      </c>
      <c r="F39" s="3">
        <v>120</v>
      </c>
      <c r="G39" s="2" t="s">
        <v>6</v>
      </c>
      <c r="H39" s="2" t="s">
        <v>5</v>
      </c>
      <c r="I39" s="3">
        <v>190</v>
      </c>
      <c r="J39" s="2" t="s">
        <v>13</v>
      </c>
      <c r="K39" s="21" t="s">
        <v>8</v>
      </c>
      <c r="L39" s="67">
        <f t="shared" si="0"/>
        <v>1685920</v>
      </c>
      <c r="M39" s="72"/>
      <c r="N39" s="99">
        <v>1685920</v>
      </c>
    </row>
    <row r="40" spans="1:14" customFormat="1" ht="19.5" customHeight="1">
      <c r="A40" s="263"/>
      <c r="B40" s="273"/>
      <c r="C40" s="17" t="s">
        <v>114</v>
      </c>
      <c r="D40" s="81">
        <v>500</v>
      </c>
      <c r="E40" s="2" t="s">
        <v>5</v>
      </c>
      <c r="F40" s="3">
        <v>70</v>
      </c>
      <c r="G40" s="2" t="s">
        <v>6</v>
      </c>
      <c r="H40" s="2" t="s">
        <v>5</v>
      </c>
      <c r="I40" s="3">
        <v>2</v>
      </c>
      <c r="J40" s="2" t="s">
        <v>9</v>
      </c>
      <c r="K40" s="21" t="s">
        <v>8</v>
      </c>
      <c r="L40" s="67">
        <f t="shared" si="0"/>
        <v>204000</v>
      </c>
      <c r="M40" s="71"/>
      <c r="N40" s="99">
        <v>204000</v>
      </c>
    </row>
    <row r="41" spans="1:14" customFormat="1" ht="19.5" customHeight="1">
      <c r="A41" s="263"/>
      <c r="B41" s="273"/>
      <c r="C41" s="17" t="s">
        <v>115</v>
      </c>
      <c r="D41" s="77"/>
      <c r="E41" s="78"/>
      <c r="F41" s="79"/>
      <c r="G41" s="78"/>
      <c r="H41" s="78"/>
      <c r="I41" s="79"/>
      <c r="J41" s="78"/>
      <c r="K41" s="80"/>
      <c r="L41" s="67">
        <f t="shared" si="0"/>
        <v>72000</v>
      </c>
      <c r="M41" s="71"/>
      <c r="N41" s="99">
        <v>72000</v>
      </c>
    </row>
    <row r="42" spans="1:14" s="4" customFormat="1" ht="19.5" customHeight="1">
      <c r="A42" s="264"/>
      <c r="B42" s="267" t="s">
        <v>16</v>
      </c>
      <c r="C42" s="268"/>
      <c r="D42" s="268"/>
      <c r="E42" s="268"/>
      <c r="F42" s="268"/>
      <c r="G42" s="268"/>
      <c r="H42" s="268"/>
      <c r="I42" s="268"/>
      <c r="J42" s="268"/>
      <c r="K42" s="269"/>
      <c r="L42" s="73">
        <f t="shared" si="0"/>
        <v>1961920</v>
      </c>
      <c r="M42" s="74"/>
      <c r="N42" s="101">
        <v>1961920</v>
      </c>
    </row>
    <row r="43" spans="1:14" s="8" customFormat="1" ht="19.5" customHeight="1">
      <c r="A43" s="256" t="s">
        <v>19</v>
      </c>
      <c r="B43" s="257"/>
      <c r="C43" s="257"/>
      <c r="D43" s="257"/>
      <c r="E43" s="257"/>
      <c r="F43" s="257"/>
      <c r="G43" s="257"/>
      <c r="H43" s="257"/>
      <c r="I43" s="257"/>
      <c r="J43" s="257"/>
      <c r="K43" s="257"/>
      <c r="L43" s="82">
        <f t="shared" si="0"/>
        <v>4205166</v>
      </c>
      <c r="M43" s="69">
        <f>M42+M38+M36+M34</f>
        <v>-58004</v>
      </c>
      <c r="N43" s="96">
        <v>4263170</v>
      </c>
    </row>
    <row r="44" spans="1:14" ht="19.5" customHeight="1">
      <c r="A44" s="258" t="s">
        <v>27</v>
      </c>
      <c r="B44" s="25" t="s">
        <v>28</v>
      </c>
      <c r="C44" s="25" t="s">
        <v>29</v>
      </c>
      <c r="D44" s="12"/>
      <c r="E44" s="6"/>
      <c r="F44" s="9"/>
      <c r="G44" s="6"/>
      <c r="H44" s="6"/>
      <c r="I44" s="9"/>
      <c r="J44" s="6"/>
      <c r="K44" s="22"/>
      <c r="L44" s="67">
        <f t="shared" si="0"/>
        <v>0</v>
      </c>
      <c r="M44" s="67"/>
      <c r="N44" s="95">
        <v>0</v>
      </c>
    </row>
    <row r="45" spans="1:14" ht="19.5" customHeight="1">
      <c r="A45" s="259"/>
      <c r="B45" s="25" t="s">
        <v>36</v>
      </c>
      <c r="C45" s="25" t="s">
        <v>37</v>
      </c>
      <c r="D45" s="12"/>
      <c r="E45" s="6"/>
      <c r="F45" s="9"/>
      <c r="G45" s="6"/>
      <c r="H45" s="6"/>
      <c r="I45" s="9"/>
      <c r="J45" s="6"/>
      <c r="K45" s="22"/>
      <c r="L45" s="67">
        <f t="shared" si="0"/>
        <v>0</v>
      </c>
      <c r="M45" s="67"/>
      <c r="N45" s="95">
        <v>0</v>
      </c>
    </row>
    <row r="46" spans="1:14" ht="19.5" customHeight="1">
      <c r="A46" s="259"/>
      <c r="B46" s="25" t="s">
        <v>30</v>
      </c>
      <c r="C46" s="25" t="s">
        <v>42</v>
      </c>
      <c r="D46" s="12"/>
      <c r="E46" s="6"/>
      <c r="F46" s="9"/>
      <c r="G46" s="6"/>
      <c r="H46" s="6"/>
      <c r="I46" s="9"/>
      <c r="J46" s="6"/>
      <c r="K46" s="22"/>
      <c r="L46" s="67">
        <f t="shared" si="0"/>
        <v>0</v>
      </c>
      <c r="M46" s="67"/>
      <c r="N46" s="95">
        <v>0</v>
      </c>
    </row>
    <row r="47" spans="1:14" ht="19.5" customHeight="1">
      <c r="A47" s="259"/>
      <c r="B47" s="25" t="s">
        <v>31</v>
      </c>
      <c r="C47" s="25" t="s">
        <v>32</v>
      </c>
      <c r="D47" s="12"/>
      <c r="E47" s="6"/>
      <c r="F47" s="9"/>
      <c r="G47" s="6"/>
      <c r="H47" s="6"/>
      <c r="I47" s="9"/>
      <c r="J47" s="6"/>
      <c r="K47" s="22"/>
      <c r="L47" s="67">
        <f t="shared" si="0"/>
        <v>0</v>
      </c>
      <c r="M47" s="67"/>
      <c r="N47" s="95">
        <v>0</v>
      </c>
    </row>
    <row r="48" spans="1:14" s="8" customFormat="1" ht="19.5" customHeight="1">
      <c r="A48" s="256" t="s">
        <v>19</v>
      </c>
      <c r="B48" s="257"/>
      <c r="C48" s="257"/>
      <c r="D48" s="257"/>
      <c r="E48" s="257"/>
      <c r="F48" s="257"/>
      <c r="G48" s="257"/>
      <c r="H48" s="257"/>
      <c r="I48" s="257"/>
      <c r="J48" s="257"/>
      <c r="K48" s="257"/>
      <c r="L48" s="83">
        <f t="shared" si="0"/>
        <v>0</v>
      </c>
      <c r="M48" s="69"/>
      <c r="N48" s="96">
        <v>0</v>
      </c>
    </row>
    <row r="49" spans="1:14" ht="19.5" customHeight="1" thickBot="1">
      <c r="A49" s="260" t="s">
        <v>41</v>
      </c>
      <c r="B49" s="261"/>
      <c r="C49" s="261"/>
      <c r="D49" s="261"/>
      <c r="E49" s="261"/>
      <c r="F49" s="261"/>
      <c r="G49" s="261"/>
      <c r="H49" s="261"/>
      <c r="I49" s="261"/>
      <c r="J49" s="261"/>
      <c r="K49" s="262"/>
      <c r="L49" s="75">
        <f t="shared" si="0"/>
        <v>34911622.140000001</v>
      </c>
      <c r="M49" s="75">
        <f>M48+M43+M31+M22+M20+M8</f>
        <v>8306633.8399999999</v>
      </c>
      <c r="N49" s="102">
        <v>26604988.300000001</v>
      </c>
    </row>
    <row r="51" spans="1:14">
      <c r="B51" s="28"/>
    </row>
  </sheetData>
  <mergeCells count="34">
    <mergeCell ref="A20:K20"/>
    <mergeCell ref="A22:K22"/>
    <mergeCell ref="B30:K30"/>
    <mergeCell ref="A23:A30"/>
    <mergeCell ref="B26:K26"/>
    <mergeCell ref="B27:B29"/>
    <mergeCell ref="B23:B25"/>
    <mergeCell ref="A6:A7"/>
    <mergeCell ref="A9:A19"/>
    <mergeCell ref="B19:C19"/>
    <mergeCell ref="A8:K8"/>
    <mergeCell ref="B10:C10"/>
    <mergeCell ref="B15:C15"/>
    <mergeCell ref="B17:C17"/>
    <mergeCell ref="B11:B14"/>
    <mergeCell ref="A43:K43"/>
    <mergeCell ref="A44:A47"/>
    <mergeCell ref="A48:K48"/>
    <mergeCell ref="A49:K49"/>
    <mergeCell ref="A31:K31"/>
    <mergeCell ref="A32:A42"/>
    <mergeCell ref="B32:B33"/>
    <mergeCell ref="B34:K34"/>
    <mergeCell ref="B36:K36"/>
    <mergeCell ref="B42:K42"/>
    <mergeCell ref="B38:C38"/>
    <mergeCell ref="B39:B41"/>
    <mergeCell ref="A1:N1"/>
    <mergeCell ref="A3:N3"/>
    <mergeCell ref="A4:A5"/>
    <mergeCell ref="B4:B5"/>
    <mergeCell ref="C4:C5"/>
    <mergeCell ref="E5:G5"/>
    <mergeCell ref="H5:K5"/>
  </mergeCells>
  <phoneticPr fontId="2" type="noConversion"/>
  <pageMargins left="0.6692913385826772" right="0.55118110236220474" top="0.78" bottom="0.19685039370078741" header="0.66" footer="0.19685039370078741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4</vt:i4>
      </vt:variant>
    </vt:vector>
  </HeadingPairs>
  <TitlesOfParts>
    <vt:vector size="7" baseType="lpstr">
      <vt:lpstr>추경요약</vt:lpstr>
      <vt:lpstr>세입_2017</vt:lpstr>
      <vt:lpstr>세출_2017 </vt:lpstr>
      <vt:lpstr>세입_2017!Print_Area</vt:lpstr>
      <vt:lpstr>'세출_2017 '!Print_Area</vt:lpstr>
      <vt:lpstr>세입_2017!Print_Titles</vt:lpstr>
      <vt:lpstr>'세출_2017 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mest</dc:creator>
  <cp:lastModifiedBy>user</cp:lastModifiedBy>
  <cp:lastPrinted>2017-12-18T06:49:58Z</cp:lastPrinted>
  <dcterms:created xsi:type="dcterms:W3CDTF">2012-11-29T06:11:45Z</dcterms:created>
  <dcterms:modified xsi:type="dcterms:W3CDTF">2018-02-25T09:07:04Z</dcterms:modified>
</cp:coreProperties>
</file>