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550" yWindow="-285" windowWidth="20250" windowHeight="12930" activeTab="2"/>
  </bookViews>
  <sheets>
    <sheet name="추경요약" sheetId="5" r:id="rId1"/>
    <sheet name="세입_2017" sheetId="2" r:id="rId2"/>
    <sheet name="세출_2017 " sheetId="4" r:id="rId3"/>
  </sheets>
  <definedNames>
    <definedName name="_xlnm.Print_Area" localSheetId="1">세입_2017!$A$1:$O$42</definedName>
    <definedName name="_xlnm.Print_Area" localSheetId="2">'세출_2017 '!$A$1:$N$47</definedName>
    <definedName name="_xlnm.Print_Titles" localSheetId="1">세입_2017!$1:$5</definedName>
    <definedName name="_xlnm.Print_Titles" localSheetId="2">'세출_2017 '!$1:$5</definedName>
  </definedNames>
  <calcPr calcId="125725"/>
</workbook>
</file>

<file path=xl/calcChain.xml><?xml version="1.0" encoding="utf-8"?>
<calcChain xmlns="http://schemas.openxmlformats.org/spreadsheetml/2006/main">
  <c r="B12" i="5"/>
  <c r="L14" i="4"/>
  <c r="L13"/>
  <c r="M15"/>
  <c r="N19"/>
  <c r="L12"/>
  <c r="F13" i="2"/>
  <c r="F41"/>
  <c r="E40"/>
  <c r="O41"/>
  <c r="E9"/>
  <c r="E12" i="5" l="1"/>
  <c r="E29" i="2"/>
  <c r="E28"/>
  <c r="F25"/>
  <c r="E21"/>
  <c r="E22"/>
  <c r="E23"/>
  <c r="E24"/>
  <c r="E20"/>
  <c r="E19"/>
  <c r="E18"/>
  <c r="E17"/>
  <c r="E15"/>
  <c r="E16"/>
  <c r="E14"/>
  <c r="E11"/>
  <c r="E12"/>
  <c r="E10"/>
  <c r="O13"/>
  <c r="E7"/>
  <c r="L38" i="4" l="1"/>
  <c r="L39"/>
  <c r="M46" l="1"/>
  <c r="M36"/>
  <c r="M34"/>
  <c r="M32"/>
  <c r="M28"/>
  <c r="M24"/>
  <c r="M22"/>
  <c r="M19"/>
  <c r="M17"/>
  <c r="M10"/>
  <c r="M8"/>
  <c r="M40"/>
  <c r="L7"/>
  <c r="L9"/>
  <c r="L11"/>
  <c r="L16"/>
  <c r="L18"/>
  <c r="L21"/>
  <c r="L23"/>
  <c r="L25"/>
  <c r="L26"/>
  <c r="L27"/>
  <c r="L30"/>
  <c r="L31"/>
  <c r="L33"/>
  <c r="L35"/>
  <c r="L37"/>
  <c r="L42"/>
  <c r="L43"/>
  <c r="L44"/>
  <c r="L45"/>
  <c r="L6"/>
  <c r="N40"/>
  <c r="E25" i="2"/>
  <c r="N36" i="4"/>
  <c r="N46"/>
  <c r="L46" s="1"/>
  <c r="N34"/>
  <c r="N32"/>
  <c r="N28"/>
  <c r="N24"/>
  <c r="N22"/>
  <c r="N17"/>
  <c r="N15"/>
  <c r="N10"/>
  <c r="N8"/>
  <c r="L10" l="1"/>
  <c r="L17"/>
  <c r="L28"/>
  <c r="L34"/>
  <c r="L40"/>
  <c r="M20"/>
  <c r="M29"/>
  <c r="L36"/>
  <c r="L15"/>
  <c r="L19"/>
  <c r="L24"/>
  <c r="L32"/>
  <c r="M41"/>
  <c r="L8"/>
  <c r="L22"/>
  <c r="N29"/>
  <c r="N41"/>
  <c r="N20"/>
  <c r="E39" i="2"/>
  <c r="E37"/>
  <c r="M47" i="4" l="1"/>
  <c r="L20"/>
  <c r="E30" i="2"/>
  <c r="L41" i="4"/>
  <c r="L29"/>
  <c r="N47"/>
  <c r="L47" l="1"/>
  <c r="H13" i="2"/>
  <c r="I13"/>
  <c r="J13"/>
  <c r="K13"/>
  <c r="L13"/>
  <c r="M13"/>
  <c r="N13"/>
  <c r="G8"/>
  <c r="H8"/>
  <c r="I8"/>
  <c r="J8"/>
  <c r="K8"/>
  <c r="L8"/>
  <c r="M8"/>
  <c r="N8"/>
  <c r="E34" l="1"/>
  <c r="E38" l="1"/>
  <c r="E41" s="1"/>
  <c r="E32" l="1"/>
  <c r="G13" l="1"/>
  <c r="O25" l="1"/>
  <c r="E33"/>
  <c r="E35" s="1"/>
  <c r="O35" l="1"/>
  <c r="F35" s="1"/>
  <c r="O30"/>
  <c r="F30" s="1"/>
  <c r="O8" l="1"/>
  <c r="O26" s="1"/>
  <c r="O42" l="1"/>
  <c r="F8"/>
  <c r="E8"/>
  <c r="E13"/>
  <c r="E26" l="1"/>
  <c r="E42" s="1"/>
  <c r="F26" l="1"/>
  <c r="F42" s="1"/>
</calcChain>
</file>

<file path=xl/sharedStrings.xml><?xml version="1.0" encoding="utf-8"?>
<sst xmlns="http://schemas.openxmlformats.org/spreadsheetml/2006/main" count="280" uniqueCount="152">
  <si>
    <t>세출</t>
    <phoneticPr fontId="2" type="noConversion"/>
  </si>
  <si>
    <t>2.학교운영비</t>
    <phoneticPr fontId="2" type="noConversion"/>
  </si>
  <si>
    <t>4.업무추진비</t>
    <phoneticPr fontId="2" type="noConversion"/>
  </si>
  <si>
    <t>2.대수선비</t>
    <phoneticPr fontId="2" type="noConversion"/>
  </si>
  <si>
    <t>(단위 : RMB)</t>
    <phoneticPr fontId="2" type="noConversion"/>
  </si>
  <si>
    <t>*</t>
    <phoneticPr fontId="2" type="noConversion"/>
  </si>
  <si>
    <t>명</t>
    <phoneticPr fontId="2" type="noConversion"/>
  </si>
  <si>
    <t>월</t>
    <phoneticPr fontId="2" type="noConversion"/>
  </si>
  <si>
    <t>=</t>
    <phoneticPr fontId="2" type="noConversion"/>
  </si>
  <si>
    <t>회</t>
    <phoneticPr fontId="2" type="noConversion"/>
  </si>
  <si>
    <t>년</t>
    <phoneticPr fontId="2" type="noConversion"/>
  </si>
  <si>
    <t>단가</t>
    <phoneticPr fontId="2" type="noConversion"/>
  </si>
  <si>
    <t>횟수</t>
    <phoneticPr fontId="2" type="noConversion"/>
  </si>
  <si>
    <t>일</t>
    <phoneticPr fontId="2" type="noConversion"/>
  </si>
  <si>
    <t>업무추진비</t>
    <phoneticPr fontId="2" type="noConversion"/>
  </si>
  <si>
    <t>개</t>
    <phoneticPr fontId="2" type="noConversion"/>
  </si>
  <si>
    <t>소계</t>
    <phoneticPr fontId="2" type="noConversion"/>
  </si>
  <si>
    <t>통학버스비</t>
    <phoneticPr fontId="2" type="noConversion"/>
  </si>
  <si>
    <t>중등</t>
    <phoneticPr fontId="2" type="noConversion"/>
  </si>
  <si>
    <t>계</t>
    <phoneticPr fontId="2" type="noConversion"/>
  </si>
  <si>
    <t>1.인건비</t>
    <phoneticPr fontId="2" type="noConversion"/>
  </si>
  <si>
    <t>2.교수학습활동비</t>
    <phoneticPr fontId="2" type="noConversion"/>
  </si>
  <si>
    <t>3.학생복리비</t>
    <phoneticPr fontId="2" type="noConversion"/>
  </si>
  <si>
    <t>3.자산취득비</t>
    <phoneticPr fontId="2" type="noConversion"/>
  </si>
  <si>
    <t>1.자산취득비</t>
    <phoneticPr fontId="2" type="noConversion"/>
  </si>
  <si>
    <t>1.시설비</t>
    <phoneticPr fontId="2" type="noConversion"/>
  </si>
  <si>
    <t>4.시설(대수선)비</t>
    <phoneticPr fontId="2" type="noConversion"/>
  </si>
  <si>
    <t>5.수익자부담경비</t>
    <phoneticPr fontId="2" type="noConversion"/>
  </si>
  <si>
    <t>6.예비비및기타</t>
    <phoneticPr fontId="2" type="noConversion"/>
  </si>
  <si>
    <t>1.예비비</t>
    <phoneticPr fontId="2" type="noConversion"/>
  </si>
  <si>
    <t>예비비</t>
    <phoneticPr fontId="2" type="noConversion"/>
  </si>
  <si>
    <t>3.적립금</t>
    <phoneticPr fontId="2" type="noConversion"/>
  </si>
  <si>
    <t>4.환차손</t>
    <phoneticPr fontId="2" type="noConversion"/>
  </si>
  <si>
    <t>환차손</t>
    <phoneticPr fontId="2" type="noConversion"/>
  </si>
  <si>
    <t>항</t>
    <phoneticPr fontId="2" type="noConversion"/>
  </si>
  <si>
    <t>목</t>
    <phoneticPr fontId="2" type="noConversion"/>
  </si>
  <si>
    <t>방과후학교</t>
    <phoneticPr fontId="2" type="noConversion"/>
  </si>
  <si>
    <t>2.반환금</t>
    <phoneticPr fontId="2" type="noConversion"/>
  </si>
  <si>
    <t>목적경비반환</t>
    <phoneticPr fontId="2" type="noConversion"/>
  </si>
  <si>
    <t>1.일반운영비</t>
    <phoneticPr fontId="2" type="noConversion"/>
  </si>
  <si>
    <t>공구 등 시설유지물품구입</t>
    <phoneticPr fontId="2" type="noConversion"/>
  </si>
  <si>
    <t>소규모수선 등 시설유지비</t>
    <phoneticPr fontId="2" type="noConversion"/>
  </si>
  <si>
    <t>합     계</t>
    <phoneticPr fontId="2" type="noConversion"/>
  </si>
  <si>
    <t>시설보수적립금</t>
    <phoneticPr fontId="2" type="noConversion"/>
  </si>
  <si>
    <t>4.기타수익자부담경비</t>
    <phoneticPr fontId="2" type="noConversion"/>
  </si>
  <si>
    <t>3.방과후학교교육활동비</t>
    <phoneticPr fontId="2" type="noConversion"/>
  </si>
  <si>
    <t>2.학교급식비</t>
    <phoneticPr fontId="2" type="noConversion"/>
  </si>
  <si>
    <t>현장학습비</t>
    <phoneticPr fontId="2" type="noConversion"/>
  </si>
  <si>
    <t>수학여행비</t>
    <phoneticPr fontId="2" type="noConversion"/>
  </si>
  <si>
    <t>1.현장학습비</t>
    <phoneticPr fontId="2" type="noConversion"/>
  </si>
  <si>
    <t>학생복리비</t>
    <phoneticPr fontId="2" type="noConversion"/>
  </si>
  <si>
    <t>기정</t>
    <phoneticPr fontId="2" type="noConversion"/>
  </si>
  <si>
    <t>증감</t>
    <phoneticPr fontId="2" type="noConversion"/>
  </si>
  <si>
    <t>경정</t>
    <phoneticPr fontId="2" type="noConversion"/>
  </si>
  <si>
    <t>인원</t>
    <phoneticPr fontId="2" type="noConversion"/>
  </si>
  <si>
    <t>세항</t>
    <phoneticPr fontId="2" type="noConversion"/>
  </si>
  <si>
    <t>세입 항목</t>
    <phoneticPr fontId="2" type="noConversion"/>
  </si>
  <si>
    <t>세출 항목</t>
    <phoneticPr fontId="2" type="noConversion"/>
  </si>
  <si>
    <t>세부내역</t>
    <phoneticPr fontId="2" type="noConversion"/>
  </si>
  <si>
    <t>1.교원</t>
    <phoneticPr fontId="2" type="noConversion"/>
  </si>
  <si>
    <t>2.직원및계약교직원</t>
  </si>
  <si>
    <t>교원인건비</t>
    <phoneticPr fontId="2" type="noConversion"/>
  </si>
  <si>
    <t>일반운영비</t>
    <phoneticPr fontId="2" type="noConversion"/>
  </si>
  <si>
    <t>직원및계약교직원 인건비</t>
    <phoneticPr fontId="2" type="noConversion"/>
  </si>
  <si>
    <t>세입</t>
    <phoneticPr fontId="2" type="noConversion"/>
  </si>
  <si>
    <t>항</t>
    <phoneticPr fontId="2" type="noConversion"/>
  </si>
  <si>
    <t>목</t>
    <phoneticPr fontId="2" type="noConversion"/>
  </si>
  <si>
    <t>산출기초</t>
    <phoneticPr fontId="2" type="noConversion"/>
  </si>
  <si>
    <t>세목</t>
    <phoneticPr fontId="2" type="noConversion"/>
  </si>
  <si>
    <t>내역</t>
    <phoneticPr fontId="2" type="noConversion"/>
  </si>
  <si>
    <t>경정예산</t>
    <phoneticPr fontId="2" type="noConversion"/>
  </si>
  <si>
    <t>증감액</t>
    <phoneticPr fontId="2" type="noConversion"/>
  </si>
  <si>
    <t>단가</t>
    <phoneticPr fontId="2" type="noConversion"/>
  </si>
  <si>
    <t>인원(기간)</t>
    <phoneticPr fontId="2" type="noConversion"/>
  </si>
  <si>
    <t>횟수</t>
    <phoneticPr fontId="2" type="noConversion"/>
  </si>
  <si>
    <t>기정예산액</t>
    <phoneticPr fontId="2" type="noConversion"/>
  </si>
  <si>
    <t>학부모부담수입</t>
    <phoneticPr fontId="2" type="noConversion"/>
  </si>
  <si>
    <t>입학금</t>
    <phoneticPr fontId="2" type="noConversion"/>
  </si>
  <si>
    <t>*</t>
    <phoneticPr fontId="2" type="noConversion"/>
  </si>
  <si>
    <t>명</t>
    <phoneticPr fontId="2" type="noConversion"/>
  </si>
  <si>
    <t>회</t>
    <phoneticPr fontId="2" type="noConversion"/>
  </si>
  <si>
    <t>=</t>
    <phoneticPr fontId="2" type="noConversion"/>
  </si>
  <si>
    <t>소계</t>
    <phoneticPr fontId="2" type="noConversion"/>
  </si>
  <si>
    <t>초등</t>
    <phoneticPr fontId="2" type="noConversion"/>
  </si>
  <si>
    <t>년</t>
    <phoneticPr fontId="2" type="noConversion"/>
  </si>
  <si>
    <t>고등</t>
    <phoneticPr fontId="2" type="noConversion"/>
  </si>
  <si>
    <t>수익자부담경비</t>
    <phoneticPr fontId="2" type="noConversion"/>
  </si>
  <si>
    <t>수학여행</t>
    <phoneticPr fontId="2" type="noConversion"/>
  </si>
  <si>
    <t>중등</t>
    <phoneticPr fontId="2" type="noConversion"/>
  </si>
  <si>
    <t>현장학습</t>
    <phoneticPr fontId="2" type="noConversion"/>
  </si>
  <si>
    <t>전교생</t>
    <phoneticPr fontId="2" type="noConversion"/>
  </si>
  <si>
    <t>일</t>
    <phoneticPr fontId="2" type="noConversion"/>
  </si>
  <si>
    <t>방과후학교</t>
    <phoneticPr fontId="2" type="noConversion"/>
  </si>
  <si>
    <t>통학버스비</t>
    <phoneticPr fontId="2" type="noConversion"/>
  </si>
  <si>
    <t>계</t>
    <phoneticPr fontId="2" type="noConversion"/>
  </si>
  <si>
    <t>교육부지원금</t>
    <phoneticPr fontId="2" type="noConversion"/>
  </si>
  <si>
    <t>교직원인건비</t>
    <phoneticPr fontId="2" type="noConversion"/>
  </si>
  <si>
    <t>운영비</t>
    <phoneticPr fontId="2" type="noConversion"/>
  </si>
  <si>
    <t>학교운영비</t>
    <phoneticPr fontId="2" type="noConversion"/>
  </si>
  <si>
    <t>자체수입</t>
    <phoneticPr fontId="2" type="noConversion"/>
  </si>
  <si>
    <t>사용료및수수료</t>
    <phoneticPr fontId="2" type="noConversion"/>
  </si>
  <si>
    <t>잡수입</t>
    <phoneticPr fontId="2" type="noConversion"/>
  </si>
  <si>
    <t>예적금이자</t>
    <phoneticPr fontId="2" type="noConversion"/>
  </si>
  <si>
    <t>행정잡수입</t>
    <phoneticPr fontId="2" type="noConversion"/>
  </si>
  <si>
    <t>기타수입</t>
    <phoneticPr fontId="2" type="noConversion"/>
  </si>
  <si>
    <t>과년도수입</t>
    <phoneticPr fontId="2" type="noConversion"/>
  </si>
  <si>
    <t>이월금</t>
    <phoneticPr fontId="2" type="noConversion"/>
  </si>
  <si>
    <t>순세계잉여금</t>
    <phoneticPr fontId="2" type="noConversion"/>
  </si>
  <si>
    <t>합계</t>
    <phoneticPr fontId="2" type="noConversion"/>
  </si>
  <si>
    <t>소계</t>
    <phoneticPr fontId="2" type="noConversion"/>
  </si>
  <si>
    <t>교수학습활동비</t>
    <phoneticPr fontId="2" type="noConversion"/>
  </si>
  <si>
    <t>수업료</t>
    <phoneticPr fontId="2" type="noConversion"/>
  </si>
  <si>
    <t>증감액</t>
    <phoneticPr fontId="2" type="noConversion"/>
  </si>
  <si>
    <t>수익자부담경비</t>
    <phoneticPr fontId="2" type="noConversion"/>
  </si>
  <si>
    <t>총계</t>
    <phoneticPr fontId="2" type="noConversion"/>
  </si>
  <si>
    <t>입학금, 수업료</t>
    <phoneticPr fontId="2" type="noConversion"/>
  </si>
  <si>
    <t>수익자부담경비</t>
    <phoneticPr fontId="2" type="noConversion"/>
  </si>
  <si>
    <t>2017학년도 소주한국학교 제1차 세입 추가경정예산</t>
    <phoneticPr fontId="2" type="noConversion"/>
  </si>
  <si>
    <t>2017학년도 소주한국학교 제1차 세출 추가경정 예산</t>
    <phoneticPr fontId="2" type="noConversion"/>
  </si>
  <si>
    <t>유치원</t>
    <phoneticPr fontId="2" type="noConversion"/>
  </si>
  <si>
    <t>급간식비</t>
    <phoneticPr fontId="2" type="noConversion"/>
  </si>
  <si>
    <t>수익자부담경비</t>
    <phoneticPr fontId="2" type="noConversion"/>
  </si>
  <si>
    <t>제증명수수료</t>
    <phoneticPr fontId="2" type="noConversion"/>
  </si>
  <si>
    <t>과년도수입</t>
    <phoneticPr fontId="2" type="noConversion"/>
  </si>
  <si>
    <t>계속비이월금</t>
    <phoneticPr fontId="2" type="noConversion"/>
  </si>
  <si>
    <t>사고이월금</t>
    <phoneticPr fontId="2" type="noConversion"/>
  </si>
  <si>
    <t>체육기자재구입
(교육부지원금 사고이월)</t>
    <phoneticPr fontId="2" type="noConversion"/>
  </si>
  <si>
    <t>유치원교과활동</t>
    <phoneticPr fontId="2" type="noConversion"/>
  </si>
  <si>
    <t>초등교과활동</t>
    <phoneticPr fontId="2" type="noConversion"/>
  </si>
  <si>
    <t>중등교과활동
-명예사서관련 : 47,300
-슈퍼스터디 : 31,500
-뒤뜰야영 : 10,000
-진로페스티벌 : 5,000
-악기구입 : 8,255</t>
    <phoneticPr fontId="2" type="noConversion"/>
  </si>
  <si>
    <t>비품 구입</t>
    <phoneticPr fontId="2" type="noConversion"/>
  </si>
  <si>
    <t>대규모시설보수비</t>
    <phoneticPr fontId="2" type="noConversion"/>
  </si>
  <si>
    <t>교사신축비(계속비이월)</t>
    <phoneticPr fontId="2" type="noConversion"/>
  </si>
  <si>
    <t>급간식비</t>
    <phoneticPr fontId="2" type="noConversion"/>
  </si>
  <si>
    <t>버스기사 및 관리용역비</t>
    <phoneticPr fontId="2" type="noConversion"/>
  </si>
  <si>
    <t xml:space="preserve">유류비 및 유지관리비 </t>
    <phoneticPr fontId="2" type="noConversion"/>
  </si>
  <si>
    <t>중등교과활동</t>
    <phoneticPr fontId="2" type="noConversion"/>
  </si>
  <si>
    <t>체육기자재구입</t>
    <phoneticPr fontId="2" type="noConversion"/>
  </si>
  <si>
    <t>계속비이월</t>
    <phoneticPr fontId="2" type="noConversion"/>
  </si>
  <si>
    <t>사고이월</t>
    <phoneticPr fontId="2" type="noConversion"/>
  </si>
  <si>
    <t>교사신축비</t>
    <phoneticPr fontId="2" type="noConversion"/>
  </si>
  <si>
    <t>과년도수입</t>
    <phoneticPr fontId="2" type="noConversion"/>
  </si>
  <si>
    <t>순세계잉여금</t>
    <phoneticPr fontId="2" type="noConversion"/>
  </si>
  <si>
    <t>교육부지원 인건비</t>
    <phoneticPr fontId="2" type="noConversion"/>
  </si>
  <si>
    <t>교육부지원 운영비</t>
    <phoneticPr fontId="2" type="noConversion"/>
  </si>
  <si>
    <t>대규모시설보수비</t>
    <phoneticPr fontId="2" type="noConversion"/>
  </si>
  <si>
    <t>2017학년도 소주한국학교 제1차 추가경정예산</t>
    <phoneticPr fontId="2" type="noConversion"/>
  </si>
  <si>
    <t>시설비</t>
    <phoneticPr fontId="2" type="noConversion"/>
  </si>
  <si>
    <t>일반운영비
(경비청소 등 용역비)</t>
    <phoneticPr fontId="2" type="noConversion"/>
  </si>
  <si>
    <t xml:space="preserve"> </t>
    <phoneticPr fontId="2" type="noConversion"/>
  </si>
  <si>
    <t>인건비</t>
    <phoneticPr fontId="2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</si>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</sst>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 [$¥-804]* #,##0.00_ ;_ [$¥-804]* \-#,##0.00_ ;_ [$¥-804]* &quot;-&quot;??_ ;_ @_ "/>
    <numFmt numFmtId="177" formatCode="[$¥-804]#,##0_);[Red]\([$¥-804]#,##0\)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9C650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40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2" xfId="0" applyBorder="1" applyAlignment="1">
      <alignment vertical="center" shrinkToFit="1"/>
    </xf>
    <xf numFmtId="41" fontId="0" fillId="0" borderId="2" xfId="1" applyFont="1" applyBorder="1" applyAlignment="1">
      <alignment vertical="center" shrinkToFit="1"/>
    </xf>
    <xf numFmtId="0" fontId="0" fillId="3" borderId="0" xfId="0" applyFill="1">
      <alignment vertical="center"/>
    </xf>
    <xf numFmtId="0" fontId="0" fillId="0" borderId="0" xfId="0" applyAlignment="1">
      <alignment vertical="top"/>
    </xf>
    <xf numFmtId="0" fontId="0" fillId="0" borderId="2" xfId="0" applyBorder="1" applyAlignment="1">
      <alignment vertical="top" shrinkToFit="1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41" fontId="0" fillId="0" borderId="2" xfId="1" applyFont="1" applyBorder="1" applyAlignment="1">
      <alignment vertical="top" shrinkToFit="1"/>
    </xf>
    <xf numFmtId="41" fontId="0" fillId="0" borderId="0" xfId="0" applyNumberFormat="1" applyAlignment="1">
      <alignment vertical="top"/>
    </xf>
    <xf numFmtId="176" fontId="0" fillId="0" borderId="0" xfId="1" applyNumberFormat="1" applyFont="1" applyAlignment="1">
      <alignment vertical="top"/>
    </xf>
    <xf numFmtId="176" fontId="0" fillId="0" borderId="4" xfId="1" applyNumberFormat="1" applyFont="1" applyBorder="1" applyAlignment="1">
      <alignment vertical="top" shrinkToFit="1"/>
    </xf>
    <xf numFmtId="176" fontId="0" fillId="0" borderId="0" xfId="1" applyNumberFormat="1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shrinkToFit="1"/>
    </xf>
    <xf numFmtId="0" fontId="0" fillId="0" borderId="1" xfId="0" applyBorder="1" applyAlignment="1">
      <alignment horizontal="left" vertical="top" shrinkToFit="1"/>
    </xf>
    <xf numFmtId="0" fontId="0" fillId="0" borderId="0" xfId="0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176" fontId="0" fillId="0" borderId="4" xfId="0" applyNumberForma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vertical="top" shrinkToFit="1"/>
    </xf>
    <xf numFmtId="0" fontId="0" fillId="0" borderId="3" xfId="0" applyBorder="1" applyAlignment="1">
      <alignment horizontal="left" vertical="top" shrinkToFit="1"/>
    </xf>
    <xf numFmtId="176" fontId="4" fillId="0" borderId="0" xfId="1" applyNumberFormat="1" applyFont="1" applyAlignment="1">
      <alignment horizontal="right" vertical="center"/>
    </xf>
    <xf numFmtId="0" fontId="0" fillId="0" borderId="1" xfId="0" applyBorder="1" applyAlignment="1">
      <alignment horizontal="left" vertical="top"/>
    </xf>
    <xf numFmtId="0" fontId="0" fillId="3" borderId="2" xfId="0" applyFill="1" applyBorder="1" applyAlignment="1">
      <alignment vertical="top" shrinkToFit="1"/>
    </xf>
    <xf numFmtId="0" fontId="0" fillId="3" borderId="1" xfId="0" applyFill="1" applyBorder="1" applyAlignment="1">
      <alignment vertical="top" shrinkToFit="1"/>
    </xf>
    <xf numFmtId="177" fontId="0" fillId="0" borderId="0" xfId="0" applyNumberFormat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1" xfId="0" applyFill="1" applyBorder="1" applyAlignment="1">
      <alignment vertical="top" shrinkToFit="1"/>
    </xf>
    <xf numFmtId="0" fontId="0" fillId="3" borderId="3" xfId="0" applyFill="1" applyBorder="1" applyAlignment="1">
      <alignment vertical="top" shrinkToFit="1"/>
    </xf>
    <xf numFmtId="41" fontId="0" fillId="2" borderId="15" xfId="1" applyFont="1" applyFill="1" applyBorder="1" applyAlignment="1">
      <alignment horizontal="center" vertical="top"/>
    </xf>
    <xf numFmtId="0" fontId="0" fillId="2" borderId="15" xfId="0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2" xfId="0" applyBorder="1" applyAlignment="1">
      <alignment vertical="top"/>
    </xf>
    <xf numFmtId="176" fontId="4" fillId="0" borderId="0" xfId="1" applyNumberFormat="1" applyFont="1" applyAlignment="1">
      <alignment horizontal="right" vertical="top"/>
    </xf>
    <xf numFmtId="176" fontId="0" fillId="0" borderId="15" xfId="1" applyNumberFormat="1" applyFont="1" applyBorder="1" applyAlignment="1">
      <alignment vertical="center" shrinkToFit="1"/>
    </xf>
    <xf numFmtId="0" fontId="0" fillId="0" borderId="28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horizontal="center" vertical="top"/>
    </xf>
    <xf numFmtId="41" fontId="9" fillId="2" borderId="1" xfId="1" applyFont="1" applyFill="1" applyBorder="1" applyAlignment="1">
      <alignment vertical="center"/>
    </xf>
    <xf numFmtId="41" fontId="9" fillId="2" borderId="15" xfId="1" applyFont="1" applyFill="1" applyBorder="1" applyAlignment="1">
      <alignment vertical="center"/>
    </xf>
    <xf numFmtId="0" fontId="9" fillId="0" borderId="16" xfId="0" applyFont="1" applyFill="1" applyBorder="1" applyAlignment="1">
      <alignment horizontal="center" vertical="top"/>
    </xf>
    <xf numFmtId="41" fontId="9" fillId="0" borderId="2" xfId="1" applyFont="1" applyBorder="1" applyAlignment="1">
      <alignment vertical="center" shrinkToFit="1"/>
    </xf>
    <xf numFmtId="0" fontId="9" fillId="0" borderId="0" xfId="0" applyFont="1">
      <alignment vertical="center"/>
    </xf>
    <xf numFmtId="0" fontId="9" fillId="3" borderId="0" xfId="0" applyFont="1" applyFill="1">
      <alignment vertical="center"/>
    </xf>
    <xf numFmtId="0" fontId="9" fillId="5" borderId="0" xfId="0" applyFont="1" applyFill="1">
      <alignment vertical="center"/>
    </xf>
    <xf numFmtId="0" fontId="9" fillId="0" borderId="0" xfId="0" applyFont="1" applyFill="1">
      <alignment vertical="center"/>
    </xf>
    <xf numFmtId="176" fontId="9" fillId="5" borderId="0" xfId="0" applyNumberFormat="1" applyFont="1" applyFill="1">
      <alignment vertical="center"/>
    </xf>
    <xf numFmtId="41" fontId="9" fillId="0" borderId="1" xfId="1" applyFont="1" applyBorder="1" applyAlignment="1">
      <alignment vertical="top" shrinkToFit="1"/>
    </xf>
    <xf numFmtId="41" fontId="9" fillId="0" borderId="1" xfId="1" applyFont="1" applyBorder="1" applyAlignment="1">
      <alignment vertical="center" shrinkToFit="1"/>
    </xf>
    <xf numFmtId="41" fontId="9" fillId="0" borderId="17" xfId="1" applyFont="1" applyBorder="1" applyAlignment="1">
      <alignment vertical="center" shrinkToFit="1"/>
    </xf>
    <xf numFmtId="41" fontId="9" fillId="3" borderId="2" xfId="1" applyFont="1" applyFill="1" applyBorder="1" applyAlignment="1">
      <alignment vertical="center" shrinkToFit="1"/>
    </xf>
    <xf numFmtId="41" fontId="9" fillId="3" borderId="1" xfId="1" applyFont="1" applyFill="1" applyBorder="1" applyAlignment="1">
      <alignment vertical="center" shrinkToFit="1"/>
    </xf>
    <xf numFmtId="41" fontId="9" fillId="3" borderId="17" xfId="1" applyFont="1" applyFill="1" applyBorder="1" applyAlignment="1">
      <alignment vertical="center" shrinkToFit="1"/>
    </xf>
    <xf numFmtId="41" fontId="9" fillId="3" borderId="1" xfId="1" applyFont="1" applyFill="1" applyBorder="1" applyAlignment="1">
      <alignment vertical="top" shrinkToFit="1"/>
    </xf>
    <xf numFmtId="41" fontId="9" fillId="3" borderId="2" xfId="1" applyFont="1" applyFill="1" applyBorder="1" applyAlignment="1">
      <alignment vertical="top" shrinkToFit="1"/>
    </xf>
    <xf numFmtId="41" fontId="9" fillId="5" borderId="1" xfId="1" applyFont="1" applyFill="1" applyBorder="1" applyAlignment="1">
      <alignment vertical="center" shrinkToFit="1"/>
    </xf>
    <xf numFmtId="41" fontId="9" fillId="5" borderId="2" xfId="1" applyFont="1" applyFill="1" applyBorder="1" applyAlignment="1">
      <alignment vertical="top" shrinkToFit="1"/>
    </xf>
    <xf numFmtId="41" fontId="9" fillId="5" borderId="17" xfId="1" applyFont="1" applyFill="1" applyBorder="1" applyAlignment="1">
      <alignment vertical="center" shrinkToFit="1"/>
    </xf>
    <xf numFmtId="41" fontId="9" fillId="0" borderId="14" xfId="1" applyFont="1" applyFill="1" applyBorder="1" applyAlignment="1">
      <alignment horizontal="center" vertical="top" shrinkToFit="1"/>
    </xf>
    <xf numFmtId="41" fontId="9" fillId="0" borderId="2" xfId="1" applyFont="1" applyFill="1" applyBorder="1" applyAlignment="1">
      <alignment horizontal="right" vertical="top" shrinkToFit="1"/>
    </xf>
    <xf numFmtId="41" fontId="9" fillId="0" borderId="1" xfId="1" applyFont="1" applyFill="1" applyBorder="1" applyAlignment="1">
      <alignment vertical="center" shrinkToFit="1"/>
    </xf>
    <xf numFmtId="41" fontId="9" fillId="0" borderId="17" xfId="1" applyFont="1" applyFill="1" applyBorder="1" applyAlignment="1">
      <alignment vertical="center" shrinkToFit="1"/>
    </xf>
    <xf numFmtId="41" fontId="9" fillId="0" borderId="14" xfId="1" applyFont="1" applyBorder="1" applyAlignment="1">
      <alignment horizontal="center" vertical="top" shrinkToFit="1"/>
    </xf>
    <xf numFmtId="41" fontId="10" fillId="7" borderId="23" xfId="1" applyFont="1" applyFill="1" applyBorder="1" applyAlignment="1">
      <alignment vertical="center" shrinkToFit="1"/>
    </xf>
    <xf numFmtId="41" fontId="10" fillId="7" borderId="22" xfId="1" applyFont="1" applyFill="1" applyBorder="1" applyAlignment="1">
      <alignment vertical="top" shrinkToFit="1"/>
    </xf>
    <xf numFmtId="41" fontId="10" fillId="7" borderId="30" xfId="1" applyFont="1" applyFill="1" applyBorder="1" applyAlignment="1">
      <alignment vertical="center" shrinkToFit="1"/>
    </xf>
    <xf numFmtId="41" fontId="0" fillId="0" borderId="1" xfId="1" applyFont="1" applyBorder="1" applyAlignment="1">
      <alignment vertical="top" shrinkToFit="1"/>
    </xf>
    <xf numFmtId="41" fontId="0" fillId="0" borderId="3" xfId="1" applyFont="1" applyBorder="1" applyAlignment="1">
      <alignment vertical="top" shrinkToFit="1"/>
    </xf>
    <xf numFmtId="41" fontId="0" fillId="4" borderId="1" xfId="1" applyFont="1" applyFill="1" applyBorder="1" applyAlignment="1">
      <alignment vertical="top" shrinkToFit="1"/>
    </xf>
    <xf numFmtId="41" fontId="0" fillId="3" borderId="1" xfId="1" applyFont="1" applyFill="1" applyBorder="1" applyAlignment="1">
      <alignment vertical="top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vertical="center" shrinkToFit="1"/>
    </xf>
    <xf numFmtId="41" fontId="0" fillId="3" borderId="1" xfId="1" applyFont="1" applyFill="1" applyBorder="1" applyAlignment="1">
      <alignment vertical="top" shrinkToFit="1"/>
    </xf>
    <xf numFmtId="41" fontId="0" fillId="3" borderId="1" xfId="1" applyFont="1" applyFill="1" applyBorder="1" applyAlignment="1">
      <alignment vertical="center" shrinkToFit="1"/>
    </xf>
    <xf numFmtId="41" fontId="5" fillId="5" borderId="23" xfId="1" applyFont="1" applyFill="1" applyBorder="1" applyAlignment="1">
      <alignment vertical="top" shrinkToFit="1"/>
    </xf>
    <xf numFmtId="41" fontId="9" fillId="0" borderId="15" xfId="1" applyFon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41" fontId="0" fillId="0" borderId="9" xfId="1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176" fontId="0" fillId="0" borderId="2" xfId="0" applyNumberFormat="1" applyBorder="1" applyAlignment="1">
      <alignment vertical="center" shrinkToFit="1"/>
    </xf>
    <xf numFmtId="41" fontId="0" fillId="8" borderId="1" xfId="1" applyFont="1" applyFill="1" applyBorder="1" applyAlignment="1">
      <alignment vertical="top" shrinkToFit="1"/>
    </xf>
    <xf numFmtId="41" fontId="0" fillId="9" borderId="1" xfId="1" applyFont="1" applyFill="1" applyBorder="1" applyAlignment="1">
      <alignment vertical="top" shrinkToFit="1"/>
    </xf>
    <xf numFmtId="41" fontId="0" fillId="10" borderId="1" xfId="1" applyFont="1" applyFill="1" applyBorder="1" applyAlignment="1">
      <alignment vertical="top" shrinkToFit="1"/>
    </xf>
    <xf numFmtId="0" fontId="0" fillId="6" borderId="1" xfId="0" applyFill="1" applyBorder="1" applyAlignment="1">
      <alignment horizontal="left" vertical="top" shrinkToFit="1"/>
    </xf>
    <xf numFmtId="0" fontId="0" fillId="0" borderId="4" xfId="0" applyFill="1" applyBorder="1" applyAlignment="1">
      <alignment vertical="top" shrinkToFit="1"/>
    </xf>
    <xf numFmtId="0" fontId="0" fillId="0" borderId="2" xfId="0" applyFill="1" applyBorder="1" applyAlignment="1">
      <alignment vertical="top" shrinkToFit="1"/>
    </xf>
    <xf numFmtId="0" fontId="0" fillId="0" borderId="3" xfId="0" applyFill="1" applyBorder="1" applyAlignment="1">
      <alignment vertical="top" shrinkToFit="1"/>
    </xf>
    <xf numFmtId="0" fontId="0" fillId="0" borderId="35" xfId="0" applyBorder="1" applyAlignment="1">
      <alignment horizontal="center" vertical="center"/>
    </xf>
    <xf numFmtId="176" fontId="0" fillId="0" borderId="13" xfId="1" applyNumberFormat="1" applyFont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center"/>
    </xf>
    <xf numFmtId="41" fontId="9" fillId="0" borderId="1" xfId="1" applyFont="1" applyBorder="1" applyAlignment="1">
      <alignment horizontal="center" vertical="top" shrinkToFit="1"/>
    </xf>
    <xf numFmtId="49" fontId="9" fillId="0" borderId="1" xfId="1" applyNumberFormat="1" applyFont="1" applyBorder="1" applyAlignment="1">
      <alignment vertical="top" shrinkToFit="1"/>
    </xf>
    <xf numFmtId="176" fontId="0" fillId="0" borderId="37" xfId="1" applyNumberFormat="1" applyFont="1" applyBorder="1" applyAlignment="1">
      <alignment vertical="center" shrinkToFit="1"/>
    </xf>
    <xf numFmtId="0" fontId="0" fillId="0" borderId="3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" xfId="0" applyFill="1" applyBorder="1" applyAlignment="1">
      <alignment horizontal="center" vertical="top"/>
    </xf>
    <xf numFmtId="41" fontId="0" fillId="0" borderId="15" xfId="1" applyFont="1" applyBorder="1" applyAlignment="1">
      <alignment vertical="top" shrinkToFit="1"/>
    </xf>
    <xf numFmtId="41" fontId="0" fillId="4" borderId="15" xfId="1" applyFont="1" applyFill="1" applyBorder="1" applyAlignment="1">
      <alignment vertical="top" shrinkToFit="1"/>
    </xf>
    <xf numFmtId="41" fontId="0" fillId="3" borderId="15" xfId="1" applyFont="1" applyFill="1" applyBorder="1" applyAlignment="1">
      <alignment vertical="top"/>
    </xf>
    <xf numFmtId="41" fontId="6" fillId="0" borderId="15" xfId="1" applyFont="1" applyFill="1" applyBorder="1" applyAlignment="1">
      <alignment vertical="top"/>
    </xf>
    <xf numFmtId="41" fontId="0" fillId="0" borderId="15" xfId="1" applyFont="1" applyBorder="1" applyAlignment="1">
      <alignment vertical="center" shrinkToFit="1"/>
    </xf>
    <xf numFmtId="41" fontId="0" fillId="3" borderId="15" xfId="1" applyFont="1" applyFill="1" applyBorder="1" applyAlignment="1">
      <alignment vertical="top" shrinkToFit="1"/>
    </xf>
    <xf numFmtId="41" fontId="0" fillId="3" borderId="15" xfId="1" applyFont="1" applyFill="1" applyBorder="1" applyAlignment="1">
      <alignment vertical="center" shrinkToFit="1"/>
    </xf>
    <xf numFmtId="41" fontId="5" fillId="5" borderId="37" xfId="1" applyFont="1" applyFill="1" applyBorder="1" applyAlignment="1">
      <alignment vertical="top" shrinkToFit="1"/>
    </xf>
    <xf numFmtId="0" fontId="0" fillId="0" borderId="5" xfId="0" applyBorder="1" applyAlignment="1">
      <alignment horizontal="left" vertical="top"/>
    </xf>
    <xf numFmtId="41" fontId="9" fillId="0" borderId="5" xfId="1" applyFont="1" applyBorder="1" applyAlignment="1">
      <alignment horizontal="left" vertical="top" shrinkToFit="1"/>
    </xf>
    <xf numFmtId="41" fontId="9" fillId="0" borderId="3" xfId="1" applyFont="1" applyBorder="1" applyAlignment="1">
      <alignment horizontal="left" vertical="top" shrinkToFit="1"/>
    </xf>
    <xf numFmtId="0" fontId="0" fillId="0" borderId="5" xfId="0" applyBorder="1" applyAlignment="1">
      <alignment horizontal="left" vertical="top" shrinkToFit="1"/>
    </xf>
    <xf numFmtId="0" fontId="0" fillId="0" borderId="5" xfId="0" applyBorder="1" applyAlignment="1">
      <alignment horizontal="left" vertical="top"/>
    </xf>
    <xf numFmtId="41" fontId="9" fillId="6" borderId="2" xfId="1" applyFont="1" applyFill="1" applyBorder="1" applyAlignment="1">
      <alignment vertical="center" shrinkToFit="1"/>
    </xf>
    <xf numFmtId="41" fontId="9" fillId="6" borderId="1" xfId="1" applyFont="1" applyFill="1" applyBorder="1" applyAlignment="1">
      <alignment vertical="center" shrinkToFit="1"/>
    </xf>
    <xf numFmtId="41" fontId="9" fillId="6" borderId="17" xfId="1" applyFont="1" applyFill="1" applyBorder="1" applyAlignment="1">
      <alignment vertical="center" shrinkToFit="1"/>
    </xf>
    <xf numFmtId="41" fontId="9" fillId="0" borderId="2" xfId="1" applyFont="1" applyBorder="1" applyAlignment="1">
      <alignment horizontal="left" vertical="top" shrinkToFit="1"/>
    </xf>
    <xf numFmtId="0" fontId="0" fillId="0" borderId="1" xfId="0" applyFill="1" applyBorder="1" applyAlignment="1">
      <alignment vertical="top" wrapText="1" shrinkToFit="1"/>
    </xf>
    <xf numFmtId="0" fontId="0" fillId="0" borderId="1" xfId="0" applyFont="1" applyFill="1" applyBorder="1" applyAlignment="1">
      <alignment vertical="top" wrapText="1" shrinkToFit="1"/>
    </xf>
    <xf numFmtId="0" fontId="0" fillId="0" borderId="16" xfId="0" applyBorder="1" applyAlignment="1">
      <alignment vertical="top" wrapText="1" shrinkToFit="1"/>
    </xf>
    <xf numFmtId="41" fontId="0" fillId="0" borderId="1" xfId="1" applyFont="1" applyBorder="1" applyAlignment="1">
      <alignment horizontal="center" vertical="top" shrinkToFit="1"/>
    </xf>
    <xf numFmtId="41" fontId="0" fillId="0" borderId="1" xfId="1" applyFont="1" applyBorder="1" applyAlignment="1">
      <alignment horizontal="center" vertical="center" shrinkToFit="1"/>
    </xf>
    <xf numFmtId="41" fontId="6" fillId="0" borderId="15" xfId="1" applyFont="1" applyFill="1" applyBorder="1" applyAlignment="1">
      <alignment vertic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176" fontId="0" fillId="0" borderId="29" xfId="1" applyNumberFormat="1" applyFont="1" applyBorder="1" applyAlignment="1">
      <alignment vertical="center" shrinkToFit="1"/>
    </xf>
    <xf numFmtId="176" fontId="0" fillId="0" borderId="29" xfId="1" applyNumberFormat="1" applyFont="1" applyFill="1" applyBorder="1" applyAlignment="1">
      <alignment vertical="center" shrinkToFit="1"/>
    </xf>
    <xf numFmtId="0" fontId="0" fillId="0" borderId="35" xfId="0" applyBorder="1" applyAlignment="1">
      <alignment horizontal="center" vertical="center" shrinkToFit="1"/>
    </xf>
    <xf numFmtId="176" fontId="5" fillId="0" borderId="29" xfId="0" applyNumberFormat="1" applyFont="1" applyBorder="1">
      <alignment vertical="center"/>
    </xf>
    <xf numFmtId="176" fontId="0" fillId="0" borderId="37" xfId="1" applyNumberFormat="1" applyFont="1" applyBorder="1" applyAlignment="1">
      <alignment horizontal="center" vertical="center" shrinkToFit="1"/>
    </xf>
    <xf numFmtId="0" fontId="0" fillId="0" borderId="3" xfId="0" applyFill="1" applyBorder="1" applyAlignment="1">
      <alignment horizontal="left" vertical="top" wrapText="1"/>
    </xf>
    <xf numFmtId="41" fontId="0" fillId="0" borderId="15" xfId="1" applyFont="1" applyBorder="1" applyAlignment="1">
      <alignment horizontal="center" vertical="top" shrinkToFit="1"/>
    </xf>
    <xf numFmtId="0" fontId="12" fillId="6" borderId="0" xfId="2" applyFill="1">
      <alignment vertical="center"/>
    </xf>
    <xf numFmtId="176" fontId="0" fillId="0" borderId="15" xfId="1" applyNumberFormat="1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76" fontId="0" fillId="0" borderId="42" xfId="1" applyNumberFormat="1" applyFont="1" applyBorder="1" applyAlignment="1">
      <alignment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43" xfId="0" applyNumberFormat="1" applyBorder="1">
      <alignment vertical="center"/>
    </xf>
    <xf numFmtId="0" fontId="11" fillId="0" borderId="28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41" fontId="9" fillId="5" borderId="20" xfId="1" applyFont="1" applyFill="1" applyBorder="1" applyAlignment="1">
      <alignment horizontal="center" vertical="top" shrinkToFit="1"/>
    </xf>
    <xf numFmtId="41" fontId="9" fillId="5" borderId="2" xfId="1" applyFont="1" applyFill="1" applyBorder="1" applyAlignment="1">
      <alignment horizontal="center" vertical="top" shrinkToFit="1"/>
    </xf>
    <xf numFmtId="41" fontId="9" fillId="5" borderId="3" xfId="1" applyFont="1" applyFill="1" applyBorder="1" applyAlignment="1">
      <alignment horizontal="center" vertical="top" shrinkToFit="1"/>
    </xf>
    <xf numFmtId="49" fontId="9" fillId="3" borderId="4" xfId="1" applyNumberFormat="1" applyFont="1" applyFill="1" applyBorder="1" applyAlignment="1">
      <alignment horizontal="center" vertical="top" shrinkToFit="1"/>
    </xf>
    <xf numFmtId="49" fontId="9" fillId="3" borderId="2" xfId="1" applyNumberFormat="1" applyFont="1" applyFill="1" applyBorder="1" applyAlignment="1">
      <alignment horizontal="center" vertical="top" shrinkToFit="1"/>
    </xf>
    <xf numFmtId="41" fontId="9" fillId="3" borderId="4" xfId="1" applyFont="1" applyFill="1" applyBorder="1" applyAlignment="1">
      <alignment horizontal="center" vertical="top" shrinkToFit="1"/>
    </xf>
    <xf numFmtId="41" fontId="9" fillId="3" borderId="2" xfId="1" applyFont="1" applyFill="1" applyBorder="1" applyAlignment="1">
      <alignment horizontal="center" vertical="top" shrinkToFit="1"/>
    </xf>
    <xf numFmtId="41" fontId="9" fillId="3" borderId="3" xfId="1" applyFont="1" applyFill="1" applyBorder="1" applyAlignment="1">
      <alignment horizontal="center" vertical="top" shrinkToFit="1"/>
    </xf>
    <xf numFmtId="49" fontId="9" fillId="0" borderId="4" xfId="1" applyNumberFormat="1" applyFont="1" applyBorder="1" applyAlignment="1">
      <alignment horizontal="left" vertical="top" shrinkToFit="1"/>
    </xf>
    <xf numFmtId="49" fontId="9" fillId="0" borderId="3" xfId="1" applyNumberFormat="1" applyFont="1" applyBorder="1" applyAlignment="1">
      <alignment horizontal="left" vertical="top" shrinkToFit="1"/>
    </xf>
    <xf numFmtId="41" fontId="9" fillId="0" borderId="4" xfId="1" applyFont="1" applyBorder="1" applyAlignment="1">
      <alignment horizontal="left" vertical="top" shrinkToFit="1"/>
    </xf>
    <xf numFmtId="41" fontId="9" fillId="0" borderId="3" xfId="1" applyFont="1" applyBorder="1" applyAlignment="1">
      <alignment horizontal="left" vertical="top" shrinkToFit="1"/>
    </xf>
    <xf numFmtId="41" fontId="9" fillId="0" borderId="31" xfId="1" applyFont="1" applyBorder="1" applyAlignment="1">
      <alignment horizontal="center" vertical="top" shrinkToFit="1"/>
    </xf>
    <xf numFmtId="41" fontId="9" fillId="0" borderId="32" xfId="1" applyFont="1" applyBorder="1" applyAlignment="1">
      <alignment horizontal="center" vertical="top" shrinkToFit="1"/>
    </xf>
    <xf numFmtId="41" fontId="9" fillId="0" borderId="16" xfId="1" applyFont="1" applyBorder="1" applyAlignment="1">
      <alignment horizontal="center" vertical="top" shrinkToFit="1"/>
    </xf>
    <xf numFmtId="41" fontId="9" fillId="0" borderId="18" xfId="1" applyFont="1" applyBorder="1" applyAlignment="1">
      <alignment horizontal="center" vertical="top" shrinkToFit="1"/>
    </xf>
    <xf numFmtId="41" fontId="9" fillId="0" borderId="19" xfId="1" applyFont="1" applyBorder="1" applyAlignment="1">
      <alignment horizontal="center" vertical="top" shrinkToFit="1"/>
    </xf>
    <xf numFmtId="41" fontId="9" fillId="0" borderId="4" xfId="1" applyFont="1" applyBorder="1" applyAlignment="1">
      <alignment horizontal="center" vertical="top" shrinkToFit="1"/>
    </xf>
    <xf numFmtId="41" fontId="9" fillId="0" borderId="2" xfId="1" applyFont="1" applyBorder="1" applyAlignment="1">
      <alignment horizontal="center" vertical="top" shrinkToFit="1"/>
    </xf>
    <xf numFmtId="41" fontId="9" fillId="0" borderId="17" xfId="1" applyFont="1" applyBorder="1" applyAlignment="1">
      <alignment horizontal="center" vertical="top" shrinkToFit="1"/>
    </xf>
    <xf numFmtId="41" fontId="9" fillId="0" borderId="4" xfId="1" applyFont="1" applyFill="1" applyBorder="1" applyAlignment="1">
      <alignment horizontal="center" vertical="top" shrinkToFit="1"/>
    </xf>
    <xf numFmtId="41" fontId="9" fillId="0" borderId="2" xfId="1" applyFont="1" applyFill="1" applyBorder="1" applyAlignment="1">
      <alignment horizontal="center" vertical="top" shrinkToFit="1"/>
    </xf>
    <xf numFmtId="41" fontId="9" fillId="0" borderId="17" xfId="1" applyFont="1" applyFill="1" applyBorder="1" applyAlignment="1">
      <alignment horizontal="center" vertical="top" shrinkToFit="1"/>
    </xf>
    <xf numFmtId="41" fontId="9" fillId="0" borderId="5" xfId="1" applyFont="1" applyBorder="1" applyAlignment="1">
      <alignment horizontal="left" vertical="top" shrinkToFit="1"/>
    </xf>
    <xf numFmtId="41" fontId="9" fillId="0" borderId="6" xfId="1" applyFont="1" applyBorder="1" applyAlignment="1">
      <alignment horizontal="left" vertical="top" shrinkToFit="1"/>
    </xf>
    <xf numFmtId="49" fontId="10" fillId="7" borderId="21" xfId="1" applyNumberFormat="1" applyFont="1" applyFill="1" applyBorder="1" applyAlignment="1">
      <alignment horizontal="center" vertical="top" shrinkToFit="1"/>
    </xf>
    <xf numFmtId="49" fontId="10" fillId="7" borderId="22" xfId="1" applyNumberFormat="1" applyFont="1" applyFill="1" applyBorder="1" applyAlignment="1">
      <alignment horizontal="center" vertical="top" shrinkToFit="1"/>
    </xf>
    <xf numFmtId="49" fontId="10" fillId="7" borderId="24" xfId="1" applyNumberFormat="1" applyFont="1" applyFill="1" applyBorder="1" applyAlignment="1">
      <alignment horizontal="center" vertical="top" shrinkToFit="1"/>
    </xf>
    <xf numFmtId="41" fontId="9" fillId="0" borderId="7" xfId="1" applyFont="1" applyBorder="1" applyAlignment="1">
      <alignment horizontal="left" vertical="top" shrinkToFit="1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top" shrinkToFit="1"/>
    </xf>
    <xf numFmtId="0" fontId="9" fillId="0" borderId="2" xfId="0" applyFont="1" applyBorder="1" applyAlignment="1">
      <alignment horizontal="center" vertical="top" shrinkToFit="1"/>
    </xf>
    <xf numFmtId="0" fontId="9" fillId="0" borderId="17" xfId="0" applyFont="1" applyBorder="1" applyAlignment="1">
      <alignment horizontal="center" vertical="top" shrinkToFit="1"/>
    </xf>
    <xf numFmtId="49" fontId="9" fillId="6" borderId="4" xfId="1" applyNumberFormat="1" applyFont="1" applyFill="1" applyBorder="1" applyAlignment="1">
      <alignment horizontal="left" vertical="top" shrinkToFit="1"/>
    </xf>
    <xf numFmtId="49" fontId="9" fillId="6" borderId="3" xfId="1" applyNumberFormat="1" applyFont="1" applyFill="1" applyBorder="1" applyAlignment="1">
      <alignment horizontal="left" vertical="top" shrinkToFit="1"/>
    </xf>
    <xf numFmtId="49" fontId="9" fillId="0" borderId="5" xfId="1" applyNumberFormat="1" applyFont="1" applyBorder="1" applyAlignment="1">
      <alignment horizontal="left" vertical="top" shrinkToFit="1"/>
    </xf>
    <xf numFmtId="49" fontId="9" fillId="0" borderId="7" xfId="1" applyNumberFormat="1" applyFont="1" applyBorder="1" applyAlignment="1">
      <alignment horizontal="left" vertical="top" shrinkToFit="1"/>
    </xf>
    <xf numFmtId="49" fontId="9" fillId="0" borderId="6" xfId="1" applyNumberFormat="1" applyFont="1" applyBorder="1" applyAlignment="1">
      <alignment horizontal="left" vertical="top" shrinkToFit="1"/>
    </xf>
    <xf numFmtId="0" fontId="5" fillId="4" borderId="14" xfId="0" applyFont="1" applyFill="1" applyBorder="1" applyAlignment="1">
      <alignment horizontal="right" vertical="top" shrinkToFit="1"/>
    </xf>
    <xf numFmtId="0" fontId="5" fillId="4" borderId="1" xfId="0" applyFont="1" applyFill="1" applyBorder="1" applyAlignment="1">
      <alignment horizontal="right" vertical="top" shrinkToFit="1"/>
    </xf>
    <xf numFmtId="0" fontId="0" fillId="3" borderId="4" xfId="0" applyFill="1" applyBorder="1" applyAlignment="1">
      <alignment horizontal="right" vertical="top" shrinkToFit="1"/>
    </xf>
    <xf numFmtId="0" fontId="0" fillId="3" borderId="2" xfId="0" applyFill="1" applyBorder="1" applyAlignment="1">
      <alignment horizontal="right" vertical="top" shrinkToFit="1"/>
    </xf>
    <xf numFmtId="0" fontId="0" fillId="3" borderId="3" xfId="0" applyFill="1" applyBorder="1" applyAlignment="1">
      <alignment horizontal="right" vertical="top" shrinkToFit="1"/>
    </xf>
    <xf numFmtId="0" fontId="0" fillId="0" borderId="16" xfId="0" applyBorder="1" applyAlignment="1">
      <alignment horizontal="left" vertical="top" wrapText="1" shrinkToFit="1"/>
    </xf>
    <xf numFmtId="0" fontId="0" fillId="0" borderId="18" xfId="0" applyBorder="1" applyAlignment="1">
      <alignment horizontal="left" vertical="top" wrapText="1" shrinkToFit="1"/>
    </xf>
    <xf numFmtId="0" fontId="0" fillId="0" borderId="19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5" fillId="5" borderId="21" xfId="0" applyFont="1" applyFill="1" applyBorder="1" applyAlignment="1">
      <alignment horizontal="right" vertical="top"/>
    </xf>
    <xf numFmtId="0" fontId="5" fillId="5" borderId="22" xfId="0" applyFont="1" applyFill="1" applyBorder="1" applyAlignment="1">
      <alignment horizontal="right" vertical="top"/>
    </xf>
    <xf numFmtId="0" fontId="5" fillId="5" borderId="24" xfId="0" applyFont="1" applyFill="1" applyBorder="1" applyAlignment="1">
      <alignment horizontal="right" vertical="top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5" xfId="0" applyBorder="1" applyAlignment="1">
      <alignment horizontal="left" vertical="top" shrinkToFit="1"/>
    </xf>
    <xf numFmtId="0" fontId="0" fillId="0" borderId="6" xfId="0" applyBorder="1" applyAlignment="1">
      <alignment horizontal="left" vertical="top" shrinkToFit="1"/>
    </xf>
    <xf numFmtId="0" fontId="0" fillId="3" borderId="8" xfId="0" applyFill="1" applyBorder="1" applyAlignment="1">
      <alignment horizontal="right" vertical="top" shrinkToFit="1"/>
    </xf>
    <xf numFmtId="0" fontId="0" fillId="3" borderId="9" xfId="0" applyFill="1" applyBorder="1" applyAlignment="1">
      <alignment horizontal="right" vertical="top" shrinkToFit="1"/>
    </xf>
    <xf numFmtId="0" fontId="0" fillId="3" borderId="10" xfId="0" applyFill="1" applyBorder="1" applyAlignment="1">
      <alignment horizontal="right" vertical="top" shrinkToFit="1"/>
    </xf>
    <xf numFmtId="0" fontId="0" fillId="0" borderId="8" xfId="0" applyBorder="1" applyAlignment="1">
      <alignment horizontal="center" vertical="top" shrinkToFit="1"/>
    </xf>
    <xf numFmtId="0" fontId="0" fillId="0" borderId="33" xfId="0" applyBorder="1" applyAlignment="1">
      <alignment horizontal="center" vertical="top" shrinkToFit="1"/>
    </xf>
    <xf numFmtId="0" fontId="3" fillId="0" borderId="0" xfId="0" applyFont="1" applyAlignment="1">
      <alignment horizontal="center" vertical="top"/>
    </xf>
    <xf numFmtId="0" fontId="8" fillId="2" borderId="27" xfId="0" applyFont="1" applyFill="1" applyBorder="1" applyAlignment="1">
      <alignment horizontal="center" vertical="top"/>
    </xf>
    <xf numFmtId="0" fontId="7" fillId="2" borderId="26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 wrapText="1" shrinkToFit="1"/>
    </xf>
    <xf numFmtId="0" fontId="0" fillId="2" borderId="1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</cellXfs>
  <cellStyles count="3">
    <cellStyle name="보통" xfId="2" builtinId="28"/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sqref="A1:E1"/>
    </sheetView>
  </sheetViews>
  <sheetFormatPr defaultRowHeight="16.5"/>
  <cols>
    <col min="1" max="1" width="17.5" customWidth="1"/>
    <col min="2" max="2" width="16.375" customWidth="1"/>
    <col min="3" max="3" width="17.25" customWidth="1"/>
    <col min="4" max="4" width="30.75" customWidth="1"/>
    <col min="5" max="5" width="17.25" customWidth="1"/>
    <col min="6" max="6" width="14.25" bestFit="1" customWidth="1"/>
    <col min="7" max="7" width="10.5" bestFit="1" customWidth="1"/>
  </cols>
  <sheetData>
    <row r="1" spans="1:11" ht="40.5" customHeight="1">
      <c r="A1" s="153" t="s">
        <v>146</v>
      </c>
      <c r="B1" s="153"/>
      <c r="C1" s="153"/>
      <c r="D1" s="153"/>
      <c r="E1" s="153"/>
    </row>
    <row r="2" spans="1:11" ht="18" customHeight="1" thickBot="1">
      <c r="E2" s="102"/>
    </row>
    <row r="3" spans="1:11" ht="48.75" customHeight="1" thickBot="1">
      <c r="A3" s="98" t="s">
        <v>56</v>
      </c>
      <c r="B3" s="131" t="s">
        <v>112</v>
      </c>
      <c r="C3" s="98" t="s">
        <v>57</v>
      </c>
      <c r="D3" s="100" t="s">
        <v>58</v>
      </c>
      <c r="E3" s="131" t="s">
        <v>71</v>
      </c>
    </row>
    <row r="4" spans="1:11" ht="48.75" customHeight="1">
      <c r="A4" s="127" t="s">
        <v>144</v>
      </c>
      <c r="B4" s="92">
        <v>296446</v>
      </c>
      <c r="C4" s="154" t="s">
        <v>110</v>
      </c>
      <c r="D4" s="128" t="s">
        <v>127</v>
      </c>
      <c r="E4" s="92">
        <v>41299</v>
      </c>
    </row>
    <row r="5" spans="1:11" ht="48.75" customHeight="1">
      <c r="A5" s="129" t="s">
        <v>143</v>
      </c>
      <c r="B5" s="37">
        <v>-481726</v>
      </c>
      <c r="C5" s="155"/>
      <c r="D5" s="99" t="s">
        <v>136</v>
      </c>
      <c r="E5" s="37">
        <v>102055</v>
      </c>
    </row>
    <row r="6" spans="1:11" ht="48.75" customHeight="1">
      <c r="A6" s="130" t="s">
        <v>115</v>
      </c>
      <c r="B6" s="37">
        <v>310000</v>
      </c>
      <c r="C6" s="149" t="s">
        <v>150</v>
      </c>
      <c r="D6" s="148" t="s">
        <v>150</v>
      </c>
      <c r="E6" s="150">
        <v>231800</v>
      </c>
    </row>
    <row r="7" spans="1:11" ht="48.75" customHeight="1">
      <c r="A7" s="144" t="s">
        <v>141</v>
      </c>
      <c r="B7" s="142">
        <v>150000</v>
      </c>
      <c r="C7" s="156" t="s">
        <v>62</v>
      </c>
      <c r="D7" s="146" t="s">
        <v>62</v>
      </c>
      <c r="E7" s="147">
        <v>368000</v>
      </c>
    </row>
    <row r="8" spans="1:11" ht="48.75" customHeight="1" thickBot="1">
      <c r="A8" s="145" t="s">
        <v>142</v>
      </c>
      <c r="B8" s="138">
        <v>900282</v>
      </c>
      <c r="C8" s="157"/>
      <c r="D8" s="101" t="s">
        <v>145</v>
      </c>
      <c r="E8" s="97">
        <v>431848</v>
      </c>
      <c r="F8" s="14"/>
    </row>
    <row r="9" spans="1:11" ht="48.75" customHeight="1" thickBot="1">
      <c r="A9" s="132" t="s">
        <v>116</v>
      </c>
      <c r="B9" s="134">
        <v>201200</v>
      </c>
      <c r="C9" s="38" t="s">
        <v>113</v>
      </c>
      <c r="D9" s="133" t="s">
        <v>86</v>
      </c>
      <c r="E9" s="134">
        <v>201200</v>
      </c>
      <c r="F9" s="14"/>
      <c r="J9" s="141"/>
      <c r="K9" t="s">
        <v>149</v>
      </c>
    </row>
    <row r="10" spans="1:11" ht="48.75" customHeight="1" thickBot="1">
      <c r="A10" s="38" t="s">
        <v>138</v>
      </c>
      <c r="B10" s="134">
        <v>4768455</v>
      </c>
      <c r="C10" s="38" t="s">
        <v>147</v>
      </c>
      <c r="D10" s="91" t="s">
        <v>140</v>
      </c>
      <c r="E10" s="135">
        <v>4768455</v>
      </c>
    </row>
    <row r="11" spans="1:11" ht="48.75" customHeight="1" thickBot="1">
      <c r="A11" s="132" t="s">
        <v>139</v>
      </c>
      <c r="B11" s="134">
        <v>191861</v>
      </c>
      <c r="C11" s="132" t="s">
        <v>110</v>
      </c>
      <c r="D11" s="136" t="s">
        <v>137</v>
      </c>
      <c r="E11" s="135">
        <v>191861</v>
      </c>
      <c r="G11" s="14"/>
    </row>
    <row r="12" spans="1:11" ht="48.75" customHeight="1" thickBot="1">
      <c r="A12" s="143" t="s">
        <v>114</v>
      </c>
      <c r="B12" s="137">
        <f>SUM(B4:B11)</f>
        <v>6336518</v>
      </c>
      <c r="C12" s="151" t="s">
        <v>114</v>
      </c>
      <c r="D12" s="152"/>
      <c r="E12" s="137">
        <f>SUM(E4:E11)</f>
        <v>6336518</v>
      </c>
      <c r="G12" s="14"/>
    </row>
    <row r="15" spans="1:11">
      <c r="D15" s="14"/>
    </row>
    <row r="17" spans="9:9">
      <c r="I17" t="s">
        <v>149</v>
      </c>
    </row>
  </sheetData>
  <mergeCells count="4">
    <mergeCell ref="C12:D12"/>
    <mergeCell ref="A1:E1"/>
    <mergeCell ref="C4:C5"/>
    <mergeCell ref="C7:C8"/>
  </mergeCells>
  <phoneticPr fontId="2" type="noConversion"/>
  <pageMargins left="0.74803149606299213" right="0.27559055118110237" top="0.89" bottom="0.2800000000000000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S43"/>
  <sheetViews>
    <sheetView view="pageBreakPreview" zoomScaleNormal="85" zoomScaleSheetLayoutView="100" zoomScalePageLayoutView="94" workbookViewId="0">
      <pane ySplit="2" topLeftCell="A3" activePane="bottomLeft" state="frozen"/>
      <selection pane="bottomLeft" activeCell="W36" sqref="W36"/>
    </sheetView>
  </sheetViews>
  <sheetFormatPr defaultRowHeight="16.5"/>
  <cols>
    <col min="1" max="1" width="15.625" style="18" customWidth="1"/>
    <col min="2" max="2" width="17.75" style="5" customWidth="1"/>
    <col min="3" max="3" width="16" style="5" customWidth="1"/>
    <col min="4" max="4" width="8.5" style="5" customWidth="1"/>
    <col min="5" max="5" width="18" style="5" customWidth="1"/>
    <col min="6" max="6" width="14.5" style="13" customWidth="1"/>
    <col min="7" max="7" width="12.375" style="13" hidden="1" customWidth="1"/>
    <col min="8" max="8" width="2.25" hidden="1" customWidth="1"/>
    <col min="9" max="9" width="5" style="1" hidden="1" customWidth="1"/>
    <col min="10" max="10" width="3.375" hidden="1" customWidth="1"/>
    <col min="11" max="11" width="2.25" hidden="1" customWidth="1"/>
    <col min="12" max="12" width="4" style="1" hidden="1" customWidth="1"/>
    <col min="13" max="13" width="3.375" hidden="1" customWidth="1"/>
    <col min="14" max="14" width="1.75" hidden="1" customWidth="1"/>
    <col min="15" max="15" width="16.75" style="13" customWidth="1"/>
    <col min="19" max="19" width="16" bestFit="1" customWidth="1"/>
  </cols>
  <sheetData>
    <row r="1" spans="1:15" ht="32.25" customHeight="1">
      <c r="A1" s="187" t="s">
        <v>117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18" customHeight="1" thickBot="1">
      <c r="F2" s="24"/>
      <c r="O2" s="24" t="s">
        <v>4</v>
      </c>
    </row>
    <row r="3" spans="1:15" s="39" customFormat="1" ht="24" customHeight="1">
      <c r="A3" s="188" t="s">
        <v>64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90"/>
    </row>
    <row r="4" spans="1:15" s="39" customFormat="1" ht="24" customHeight="1">
      <c r="A4" s="191" t="s">
        <v>65</v>
      </c>
      <c r="B4" s="192" t="s">
        <v>66</v>
      </c>
      <c r="C4" s="193" t="s">
        <v>67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15" s="39" customFormat="1" ht="24" customHeight="1">
      <c r="A5" s="191"/>
      <c r="B5" s="192"/>
      <c r="C5" s="93" t="s">
        <v>68</v>
      </c>
      <c r="D5" s="93" t="s">
        <v>69</v>
      </c>
      <c r="E5" s="40" t="s">
        <v>70</v>
      </c>
      <c r="F5" s="41" t="s">
        <v>71</v>
      </c>
      <c r="G5" s="94" t="s">
        <v>72</v>
      </c>
      <c r="H5" s="193" t="s">
        <v>73</v>
      </c>
      <c r="I5" s="193"/>
      <c r="J5" s="193"/>
      <c r="K5" s="195" t="s">
        <v>74</v>
      </c>
      <c r="L5" s="196"/>
      <c r="M5" s="196"/>
      <c r="N5" s="197"/>
      <c r="O5" s="42" t="s">
        <v>75</v>
      </c>
    </row>
    <row r="6" spans="1:15" s="39" customFormat="1" ht="26.25" customHeight="1">
      <c r="A6" s="43" t="s">
        <v>76</v>
      </c>
      <c r="B6" s="198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200"/>
    </row>
    <row r="7" spans="1:15" s="45" customFormat="1" ht="23.25" customHeight="1">
      <c r="A7" s="172"/>
      <c r="B7" s="96" t="s">
        <v>77</v>
      </c>
      <c r="C7" s="166" t="s">
        <v>77</v>
      </c>
      <c r="D7" s="167"/>
      <c r="E7" s="44">
        <f>O7+F7</f>
        <v>120000</v>
      </c>
      <c r="F7" s="51">
        <v>60000</v>
      </c>
      <c r="G7" s="44">
        <v>6000</v>
      </c>
      <c r="H7" s="44" t="s">
        <v>78</v>
      </c>
      <c r="I7" s="44">
        <v>58</v>
      </c>
      <c r="J7" s="44" t="s">
        <v>79</v>
      </c>
      <c r="K7" s="44" t="s">
        <v>78</v>
      </c>
      <c r="L7" s="44">
        <v>1</v>
      </c>
      <c r="M7" s="44" t="s">
        <v>80</v>
      </c>
      <c r="N7" s="44" t="s">
        <v>81</v>
      </c>
      <c r="O7" s="52">
        <v>60000</v>
      </c>
    </row>
    <row r="8" spans="1:15" s="46" customFormat="1" ht="17.25" customHeight="1">
      <c r="A8" s="173"/>
      <c r="B8" s="161" t="s">
        <v>82</v>
      </c>
      <c r="C8" s="162"/>
      <c r="D8" s="162"/>
      <c r="E8" s="53">
        <f t="shared" ref="E8:N8" si="0">SUM(E7)</f>
        <v>120000</v>
      </c>
      <c r="F8" s="54">
        <f t="shared" si="0"/>
        <v>60000</v>
      </c>
      <c r="G8" s="53">
        <f t="shared" si="0"/>
        <v>6000</v>
      </c>
      <c r="H8" s="53">
        <f t="shared" si="0"/>
        <v>0</v>
      </c>
      <c r="I8" s="53">
        <f t="shared" si="0"/>
        <v>58</v>
      </c>
      <c r="J8" s="53">
        <f t="shared" si="0"/>
        <v>0</v>
      </c>
      <c r="K8" s="53">
        <f t="shared" si="0"/>
        <v>0</v>
      </c>
      <c r="L8" s="53">
        <f t="shared" si="0"/>
        <v>1</v>
      </c>
      <c r="M8" s="53">
        <f t="shared" si="0"/>
        <v>0</v>
      </c>
      <c r="N8" s="53">
        <f t="shared" si="0"/>
        <v>0</v>
      </c>
      <c r="O8" s="55">
        <f>SUM(O7)</f>
        <v>60000</v>
      </c>
    </row>
    <row r="9" spans="1:15" s="46" customFormat="1" ht="17.25" customHeight="1">
      <c r="A9" s="173"/>
      <c r="B9" s="203" t="s">
        <v>111</v>
      </c>
      <c r="C9" s="201" t="s">
        <v>119</v>
      </c>
      <c r="D9" s="202"/>
      <c r="E9" s="51">
        <f>O9+F9</f>
        <v>250000</v>
      </c>
      <c r="F9" s="118">
        <v>250000</v>
      </c>
      <c r="G9" s="117"/>
      <c r="H9" s="117"/>
      <c r="I9" s="117"/>
      <c r="J9" s="117"/>
      <c r="K9" s="117"/>
      <c r="L9" s="117"/>
      <c r="M9" s="117"/>
      <c r="N9" s="117"/>
      <c r="O9" s="119">
        <v>0</v>
      </c>
    </row>
    <row r="10" spans="1:15" s="45" customFormat="1" ht="21" customHeight="1">
      <c r="A10" s="173"/>
      <c r="B10" s="204"/>
      <c r="C10" s="166" t="s">
        <v>83</v>
      </c>
      <c r="D10" s="167"/>
      <c r="E10" s="51">
        <f>O10+F10</f>
        <v>3000000</v>
      </c>
      <c r="F10" s="51"/>
      <c r="G10" s="44"/>
      <c r="H10" s="44"/>
      <c r="I10" s="44"/>
      <c r="J10" s="44"/>
      <c r="K10" s="44"/>
      <c r="L10" s="44"/>
      <c r="M10" s="44"/>
      <c r="N10" s="44"/>
      <c r="O10" s="78">
        <v>3000000</v>
      </c>
    </row>
    <row r="11" spans="1:15" s="45" customFormat="1" ht="21" customHeight="1">
      <c r="A11" s="173"/>
      <c r="B11" s="204"/>
      <c r="C11" s="166" t="s">
        <v>18</v>
      </c>
      <c r="D11" s="167"/>
      <c r="E11" s="51">
        <f t="shared" ref="E11:E13" si="1">O11+F11</f>
        <v>2160000</v>
      </c>
      <c r="F11" s="51"/>
      <c r="G11" s="44"/>
      <c r="H11" s="44"/>
      <c r="I11" s="44"/>
      <c r="J11" s="44"/>
      <c r="K11" s="44"/>
      <c r="L11" s="44"/>
      <c r="M11" s="44"/>
      <c r="N11" s="44"/>
      <c r="O11" s="78">
        <v>2160000</v>
      </c>
    </row>
    <row r="12" spans="1:15" s="45" customFormat="1" ht="21" customHeight="1">
      <c r="A12" s="173"/>
      <c r="B12" s="205"/>
      <c r="C12" s="166" t="s">
        <v>85</v>
      </c>
      <c r="D12" s="167"/>
      <c r="E12" s="51">
        <f t="shared" si="1"/>
        <v>2730000</v>
      </c>
      <c r="F12" s="51"/>
      <c r="G12" s="44"/>
      <c r="H12" s="44"/>
      <c r="I12" s="44"/>
      <c r="J12" s="44"/>
      <c r="K12" s="44"/>
      <c r="L12" s="44"/>
      <c r="M12" s="44"/>
      <c r="N12" s="44"/>
      <c r="O12" s="78">
        <v>2730000</v>
      </c>
    </row>
    <row r="13" spans="1:15" s="46" customFormat="1" ht="18" customHeight="1">
      <c r="A13" s="173"/>
      <c r="B13" s="161" t="s">
        <v>82</v>
      </c>
      <c r="C13" s="162"/>
      <c r="D13" s="162"/>
      <c r="E13" s="54">
        <f t="shared" si="1"/>
        <v>8140000</v>
      </c>
      <c r="F13" s="54">
        <f>SUM(F9:F12)</f>
        <v>250000</v>
      </c>
      <c r="G13" s="53">
        <f t="shared" ref="G13:N13" si="2">SUM(G10:G12)</f>
        <v>0</v>
      </c>
      <c r="H13" s="53">
        <f t="shared" si="2"/>
        <v>0</v>
      </c>
      <c r="I13" s="53">
        <f t="shared" si="2"/>
        <v>0</v>
      </c>
      <c r="J13" s="53">
        <f t="shared" si="2"/>
        <v>0</v>
      </c>
      <c r="K13" s="53">
        <f t="shared" si="2"/>
        <v>0</v>
      </c>
      <c r="L13" s="53">
        <f t="shared" si="2"/>
        <v>0</v>
      </c>
      <c r="M13" s="53">
        <f t="shared" si="2"/>
        <v>0</v>
      </c>
      <c r="N13" s="53">
        <f t="shared" si="2"/>
        <v>0</v>
      </c>
      <c r="O13" s="55">
        <f t="shared" ref="O13" si="3">SUM(O10:O12)</f>
        <v>7890000</v>
      </c>
    </row>
    <row r="14" spans="1:15" s="45" customFormat="1" ht="21" customHeight="1">
      <c r="A14" s="173"/>
      <c r="B14" s="181" t="s">
        <v>121</v>
      </c>
      <c r="C14" s="181" t="s">
        <v>87</v>
      </c>
      <c r="D14" s="95" t="s">
        <v>83</v>
      </c>
      <c r="E14" s="44">
        <f>O14+F14</f>
        <v>240000</v>
      </c>
      <c r="F14" s="51"/>
      <c r="G14" s="44"/>
      <c r="H14" s="44"/>
      <c r="I14" s="44"/>
      <c r="J14" s="44"/>
      <c r="K14" s="44"/>
      <c r="L14" s="44"/>
      <c r="M14" s="44"/>
      <c r="N14" s="44"/>
      <c r="O14" s="52">
        <v>240000</v>
      </c>
    </row>
    <row r="15" spans="1:15" s="45" customFormat="1" ht="21" customHeight="1">
      <c r="A15" s="173"/>
      <c r="B15" s="186"/>
      <c r="C15" s="186"/>
      <c r="D15" s="95" t="s">
        <v>88</v>
      </c>
      <c r="E15" s="44">
        <f t="shared" ref="E15:E16" si="4">O15+F15</f>
        <v>144000</v>
      </c>
      <c r="F15" s="51"/>
      <c r="G15" s="44"/>
      <c r="H15" s="44"/>
      <c r="I15" s="44"/>
      <c r="J15" s="44"/>
      <c r="K15" s="44"/>
      <c r="L15" s="44"/>
      <c r="M15" s="44"/>
      <c r="N15" s="44"/>
      <c r="O15" s="52">
        <v>144000</v>
      </c>
    </row>
    <row r="16" spans="1:15" s="45" customFormat="1" ht="21" customHeight="1">
      <c r="A16" s="173"/>
      <c r="B16" s="186"/>
      <c r="C16" s="182"/>
      <c r="D16" s="95" t="s">
        <v>85</v>
      </c>
      <c r="E16" s="44">
        <f t="shared" si="4"/>
        <v>156000</v>
      </c>
      <c r="F16" s="51"/>
      <c r="G16" s="44"/>
      <c r="H16" s="44"/>
      <c r="I16" s="44"/>
      <c r="J16" s="44"/>
      <c r="K16" s="44"/>
      <c r="L16" s="44"/>
      <c r="M16" s="44"/>
      <c r="N16" s="44"/>
      <c r="O16" s="52">
        <v>156000</v>
      </c>
    </row>
    <row r="17" spans="1:19" s="45" customFormat="1" ht="21" customHeight="1">
      <c r="A17" s="173"/>
      <c r="B17" s="186"/>
      <c r="C17" s="181" t="s">
        <v>89</v>
      </c>
      <c r="D17" s="95" t="s">
        <v>83</v>
      </c>
      <c r="E17" s="44">
        <f>O17+F17</f>
        <v>120000</v>
      </c>
      <c r="F17" s="51"/>
      <c r="G17" s="44"/>
      <c r="H17" s="44"/>
      <c r="I17" s="44"/>
      <c r="J17" s="44"/>
      <c r="K17" s="44"/>
      <c r="L17" s="44"/>
      <c r="M17" s="44"/>
      <c r="N17" s="44"/>
      <c r="O17" s="52">
        <v>120000</v>
      </c>
    </row>
    <row r="18" spans="1:19" s="45" customFormat="1" ht="21" customHeight="1">
      <c r="A18" s="173"/>
      <c r="B18" s="186"/>
      <c r="C18" s="186"/>
      <c r="D18" s="95" t="s">
        <v>88</v>
      </c>
      <c r="E18" s="44">
        <f>O18+F18</f>
        <v>72000</v>
      </c>
      <c r="F18" s="51"/>
      <c r="G18" s="44"/>
      <c r="H18" s="44"/>
      <c r="I18" s="44"/>
      <c r="J18" s="44"/>
      <c r="K18" s="44"/>
      <c r="L18" s="44"/>
      <c r="M18" s="44"/>
      <c r="N18" s="44"/>
      <c r="O18" s="52">
        <v>72000</v>
      </c>
    </row>
    <row r="19" spans="1:19" s="45" customFormat="1" ht="21" customHeight="1">
      <c r="A19" s="173"/>
      <c r="B19" s="186"/>
      <c r="C19" s="182"/>
      <c r="D19" s="95" t="s">
        <v>85</v>
      </c>
      <c r="E19" s="44">
        <f>O19+F19</f>
        <v>78000</v>
      </c>
      <c r="F19" s="51"/>
      <c r="G19" s="44"/>
      <c r="H19" s="44"/>
      <c r="I19" s="44"/>
      <c r="J19" s="44"/>
      <c r="K19" s="44"/>
      <c r="L19" s="44"/>
      <c r="M19" s="44"/>
      <c r="N19" s="44"/>
      <c r="O19" s="52">
        <v>78000</v>
      </c>
    </row>
    <row r="20" spans="1:19" s="45" customFormat="1" ht="21" customHeight="1">
      <c r="A20" s="173"/>
      <c r="B20" s="186"/>
      <c r="C20" s="50" t="s">
        <v>120</v>
      </c>
      <c r="D20" s="95" t="s">
        <v>90</v>
      </c>
      <c r="E20" s="44">
        <f>O20+F20</f>
        <v>1221250</v>
      </c>
      <c r="F20" s="51">
        <v>40000</v>
      </c>
      <c r="G20" s="44">
        <v>20</v>
      </c>
      <c r="H20" s="44" t="s">
        <v>78</v>
      </c>
      <c r="I20" s="44">
        <v>215</v>
      </c>
      <c r="J20" s="44" t="s">
        <v>79</v>
      </c>
      <c r="K20" s="44" t="s">
        <v>78</v>
      </c>
      <c r="L20" s="44">
        <v>184</v>
      </c>
      <c r="M20" s="44" t="s">
        <v>91</v>
      </c>
      <c r="N20" s="44" t="s">
        <v>81</v>
      </c>
      <c r="O20" s="52">
        <v>1181250</v>
      </c>
    </row>
    <row r="21" spans="1:19" s="45" customFormat="1" ht="21" customHeight="1">
      <c r="A21" s="173"/>
      <c r="B21" s="186"/>
      <c r="C21" s="181" t="s">
        <v>92</v>
      </c>
      <c r="D21" s="95" t="s">
        <v>83</v>
      </c>
      <c r="E21" s="44">
        <f t="shared" ref="E21:E24" si="5">O21+F21</f>
        <v>120000</v>
      </c>
      <c r="F21" s="51"/>
      <c r="G21" s="44">
        <v>2500</v>
      </c>
      <c r="H21" s="44" t="s">
        <v>78</v>
      </c>
      <c r="I21" s="44">
        <v>101</v>
      </c>
      <c r="J21" s="44" t="s">
        <v>79</v>
      </c>
      <c r="K21" s="44" t="s">
        <v>78</v>
      </c>
      <c r="L21" s="44">
        <v>1</v>
      </c>
      <c r="M21" s="44" t="s">
        <v>84</v>
      </c>
      <c r="N21" s="44" t="s">
        <v>81</v>
      </c>
      <c r="O21" s="52">
        <v>120000</v>
      </c>
    </row>
    <row r="22" spans="1:19" s="45" customFormat="1" ht="21" customHeight="1">
      <c r="A22" s="173"/>
      <c r="B22" s="186"/>
      <c r="C22" s="186"/>
      <c r="D22" s="95" t="s">
        <v>88</v>
      </c>
      <c r="E22" s="44">
        <f t="shared" si="5"/>
        <v>72000</v>
      </c>
      <c r="F22" s="51"/>
      <c r="G22" s="44">
        <v>2500</v>
      </c>
      <c r="H22" s="44" t="s">
        <v>78</v>
      </c>
      <c r="I22" s="44">
        <v>53</v>
      </c>
      <c r="J22" s="44" t="s">
        <v>79</v>
      </c>
      <c r="K22" s="44" t="s">
        <v>78</v>
      </c>
      <c r="L22" s="44">
        <v>1</v>
      </c>
      <c r="M22" s="44" t="s">
        <v>84</v>
      </c>
      <c r="N22" s="44" t="s">
        <v>81</v>
      </c>
      <c r="O22" s="52">
        <v>72000</v>
      </c>
    </row>
    <row r="23" spans="1:19" s="45" customFormat="1" ht="21" customHeight="1">
      <c r="A23" s="173"/>
      <c r="B23" s="186"/>
      <c r="C23" s="182"/>
      <c r="D23" s="95" t="s">
        <v>85</v>
      </c>
      <c r="E23" s="44">
        <f t="shared" si="5"/>
        <v>78000</v>
      </c>
      <c r="F23" s="51"/>
      <c r="G23" s="44">
        <v>2500</v>
      </c>
      <c r="H23" s="44" t="s">
        <v>78</v>
      </c>
      <c r="I23" s="44">
        <v>61</v>
      </c>
      <c r="J23" s="44" t="s">
        <v>79</v>
      </c>
      <c r="K23" s="44" t="s">
        <v>78</v>
      </c>
      <c r="L23" s="44">
        <v>1</v>
      </c>
      <c r="M23" s="44" t="s">
        <v>84</v>
      </c>
      <c r="N23" s="44" t="s">
        <v>81</v>
      </c>
      <c r="O23" s="52">
        <v>78000</v>
      </c>
    </row>
    <row r="24" spans="1:19" s="45" customFormat="1" ht="21" customHeight="1">
      <c r="A24" s="173"/>
      <c r="B24" s="182"/>
      <c r="C24" s="50" t="s">
        <v>93</v>
      </c>
      <c r="D24" s="95" t="s">
        <v>90</v>
      </c>
      <c r="E24" s="44">
        <f t="shared" si="5"/>
        <v>1961920</v>
      </c>
      <c r="F24" s="51">
        <v>161200</v>
      </c>
      <c r="G24" s="44">
        <v>31</v>
      </c>
      <c r="H24" s="44" t="s">
        <v>78</v>
      </c>
      <c r="I24" s="44">
        <v>215</v>
      </c>
      <c r="J24" s="44" t="s">
        <v>79</v>
      </c>
      <c r="K24" s="44" t="s">
        <v>78</v>
      </c>
      <c r="L24" s="44">
        <v>184</v>
      </c>
      <c r="M24" s="44" t="s">
        <v>91</v>
      </c>
      <c r="N24" s="44" t="s">
        <v>81</v>
      </c>
      <c r="O24" s="52">
        <v>1800720</v>
      </c>
    </row>
    <row r="25" spans="1:19" s="46" customFormat="1" ht="22.5" customHeight="1">
      <c r="A25" s="174"/>
      <c r="B25" s="163" t="s">
        <v>82</v>
      </c>
      <c r="C25" s="164"/>
      <c r="D25" s="165"/>
      <c r="E25" s="56">
        <f>SUM(E14:E24)</f>
        <v>4263170</v>
      </c>
      <c r="F25" s="56">
        <f>SUM(F14:F24)</f>
        <v>201200</v>
      </c>
      <c r="G25" s="57"/>
      <c r="H25" s="57"/>
      <c r="I25" s="57"/>
      <c r="J25" s="57"/>
      <c r="K25" s="57"/>
      <c r="L25" s="57"/>
      <c r="M25" s="57"/>
      <c r="N25" s="57"/>
      <c r="O25" s="55">
        <f>SUM(O14:O24)</f>
        <v>4061970</v>
      </c>
    </row>
    <row r="26" spans="1:19" s="47" customFormat="1" ht="22.5" customHeight="1">
      <c r="A26" s="158" t="s">
        <v>94</v>
      </c>
      <c r="B26" s="159"/>
      <c r="C26" s="159"/>
      <c r="D26" s="160"/>
      <c r="E26" s="58">
        <f>E8+E13+E25</f>
        <v>12523170</v>
      </c>
      <c r="F26" s="58">
        <f>E26-O26</f>
        <v>511200</v>
      </c>
      <c r="G26" s="59"/>
      <c r="H26" s="59"/>
      <c r="I26" s="59"/>
      <c r="J26" s="59"/>
      <c r="K26" s="59"/>
      <c r="L26" s="59"/>
      <c r="M26" s="59"/>
      <c r="N26" s="59"/>
      <c r="O26" s="60">
        <f>O8+O13+O25</f>
        <v>12011970</v>
      </c>
      <c r="S26" s="49"/>
    </row>
    <row r="27" spans="1:19" s="47" customFormat="1" ht="21" customHeight="1">
      <c r="A27" s="61" t="s">
        <v>95</v>
      </c>
      <c r="B27" s="62"/>
      <c r="C27" s="62"/>
      <c r="D27" s="62"/>
      <c r="E27" s="62"/>
      <c r="F27" s="63"/>
      <c r="G27" s="62"/>
      <c r="H27" s="62"/>
      <c r="I27" s="62"/>
      <c r="J27" s="62"/>
      <c r="K27" s="62"/>
      <c r="L27" s="62"/>
      <c r="M27" s="62"/>
      <c r="N27" s="62"/>
      <c r="O27" s="64"/>
    </row>
    <row r="28" spans="1:19" s="45" customFormat="1" ht="23.25" customHeight="1">
      <c r="A28" s="170"/>
      <c r="B28" s="50" t="s">
        <v>96</v>
      </c>
      <c r="C28" s="168" t="s">
        <v>96</v>
      </c>
      <c r="D28" s="169"/>
      <c r="E28" s="44">
        <f>O28+F28</f>
        <v>2418274</v>
      </c>
      <c r="F28" s="51">
        <v>-481726</v>
      </c>
      <c r="G28" s="44"/>
      <c r="H28" s="44"/>
      <c r="I28" s="44"/>
      <c r="J28" s="44"/>
      <c r="K28" s="44"/>
      <c r="L28" s="44"/>
      <c r="M28" s="44"/>
      <c r="N28" s="44"/>
      <c r="O28" s="52">
        <v>2900000</v>
      </c>
    </row>
    <row r="29" spans="1:19" s="45" customFormat="1" ht="23.25" customHeight="1">
      <c r="A29" s="171"/>
      <c r="B29" s="50" t="s">
        <v>97</v>
      </c>
      <c r="C29" s="168" t="s">
        <v>98</v>
      </c>
      <c r="D29" s="169"/>
      <c r="E29" s="44">
        <f t="shared" ref="E29" si="6">O29+F29</f>
        <v>1596446.12</v>
      </c>
      <c r="F29" s="51">
        <v>296446.12</v>
      </c>
      <c r="G29" s="44"/>
      <c r="H29" s="44"/>
      <c r="I29" s="44"/>
      <c r="J29" s="44"/>
      <c r="K29" s="44"/>
      <c r="L29" s="44"/>
      <c r="M29" s="44"/>
      <c r="N29" s="44"/>
      <c r="O29" s="52">
        <v>1300000</v>
      </c>
    </row>
    <row r="30" spans="1:19" s="46" customFormat="1" ht="26.25" customHeight="1">
      <c r="A30" s="158" t="s">
        <v>94</v>
      </c>
      <c r="B30" s="159"/>
      <c r="C30" s="159"/>
      <c r="D30" s="160"/>
      <c r="E30" s="58">
        <f>SUM(E28:E29)</f>
        <v>4014720.12</v>
      </c>
      <c r="F30" s="58">
        <f>E30-O30</f>
        <v>-185279.87999999989</v>
      </c>
      <c r="G30" s="59"/>
      <c r="H30" s="59"/>
      <c r="I30" s="59"/>
      <c r="J30" s="59"/>
      <c r="K30" s="59"/>
      <c r="L30" s="59"/>
      <c r="M30" s="59"/>
      <c r="N30" s="59"/>
      <c r="O30" s="60">
        <f>SUM(O28:O29)</f>
        <v>4200000</v>
      </c>
    </row>
    <row r="31" spans="1:19" s="48" customFormat="1" ht="18" customHeight="1">
      <c r="A31" s="61" t="s">
        <v>99</v>
      </c>
      <c r="B31" s="178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80"/>
    </row>
    <row r="32" spans="1:19" s="45" customFormat="1" ht="21" customHeight="1">
      <c r="A32" s="172"/>
      <c r="B32" s="113" t="s">
        <v>100</v>
      </c>
      <c r="C32" s="168" t="s">
        <v>122</v>
      </c>
      <c r="D32" s="169"/>
      <c r="E32" s="44">
        <f>F32+O32</f>
        <v>4000</v>
      </c>
      <c r="F32" s="51"/>
      <c r="G32" s="44"/>
      <c r="H32" s="44"/>
      <c r="I32" s="44"/>
      <c r="J32" s="44"/>
      <c r="K32" s="44"/>
      <c r="L32" s="44"/>
      <c r="M32" s="44"/>
      <c r="N32" s="44"/>
      <c r="O32" s="52">
        <v>4000</v>
      </c>
    </row>
    <row r="33" spans="1:15" s="45" customFormat="1" ht="21" customHeight="1">
      <c r="A33" s="173"/>
      <c r="B33" s="181" t="s">
        <v>101</v>
      </c>
      <c r="C33" s="168" t="s">
        <v>102</v>
      </c>
      <c r="D33" s="169"/>
      <c r="E33" s="44">
        <f>O33+F33</f>
        <v>40000</v>
      </c>
      <c r="F33" s="51"/>
      <c r="G33" s="44">
        <v>20000</v>
      </c>
      <c r="H33" s="44" t="s">
        <v>78</v>
      </c>
      <c r="I33" s="44">
        <v>1</v>
      </c>
      <c r="J33" s="44" t="s">
        <v>84</v>
      </c>
      <c r="K33" s="44" t="s">
        <v>78</v>
      </c>
      <c r="L33" s="44">
        <v>1</v>
      </c>
      <c r="M33" s="44" t="s">
        <v>80</v>
      </c>
      <c r="N33" s="44" t="s">
        <v>81</v>
      </c>
      <c r="O33" s="52">
        <v>40000</v>
      </c>
    </row>
    <row r="34" spans="1:15" s="45" customFormat="1" ht="21" customHeight="1">
      <c r="A34" s="174"/>
      <c r="B34" s="182"/>
      <c r="C34" s="168" t="s">
        <v>103</v>
      </c>
      <c r="D34" s="169"/>
      <c r="E34" s="44">
        <f>O34+F34</f>
        <v>12500</v>
      </c>
      <c r="F34" s="51"/>
      <c r="G34" s="44">
        <v>10000</v>
      </c>
      <c r="H34" s="44" t="s">
        <v>78</v>
      </c>
      <c r="I34" s="44">
        <v>1</v>
      </c>
      <c r="J34" s="44" t="s">
        <v>84</v>
      </c>
      <c r="K34" s="44" t="s">
        <v>78</v>
      </c>
      <c r="L34" s="44">
        <v>1</v>
      </c>
      <c r="M34" s="44" t="s">
        <v>80</v>
      </c>
      <c r="N34" s="44" t="s">
        <v>81</v>
      </c>
      <c r="O34" s="52">
        <v>12500</v>
      </c>
    </row>
    <row r="35" spans="1:15" s="46" customFormat="1" ht="21" customHeight="1">
      <c r="A35" s="158" t="s">
        <v>94</v>
      </c>
      <c r="B35" s="159"/>
      <c r="C35" s="159"/>
      <c r="D35" s="160"/>
      <c r="E35" s="58">
        <f>SUM(E32:E34)</f>
        <v>56500</v>
      </c>
      <c r="F35" s="58">
        <f>E35-O35</f>
        <v>0</v>
      </c>
      <c r="G35" s="59"/>
      <c r="H35" s="59"/>
      <c r="I35" s="59"/>
      <c r="J35" s="59"/>
      <c r="K35" s="59"/>
      <c r="L35" s="59"/>
      <c r="M35" s="59"/>
      <c r="N35" s="59"/>
      <c r="O35" s="60">
        <f>SUM(O32:O34)</f>
        <v>56500</v>
      </c>
    </row>
    <row r="36" spans="1:15" s="45" customFormat="1" ht="18.75" customHeight="1">
      <c r="A36" s="65" t="s">
        <v>104</v>
      </c>
      <c r="B36" s="175"/>
      <c r="C36" s="176"/>
      <c r="D36" s="176"/>
      <c r="E36" s="176"/>
      <c r="F36" s="176"/>
      <c r="G36" s="176"/>
      <c r="H36" s="176"/>
      <c r="I36" s="176"/>
      <c r="J36" s="176"/>
      <c r="K36" s="176"/>
      <c r="L36" s="176"/>
      <c r="M36" s="176"/>
      <c r="N36" s="176"/>
      <c r="O36" s="177"/>
    </row>
    <row r="37" spans="1:15" s="45" customFormat="1" ht="24" customHeight="1">
      <c r="A37" s="172"/>
      <c r="B37" s="50" t="s">
        <v>105</v>
      </c>
      <c r="C37" s="168" t="s">
        <v>123</v>
      </c>
      <c r="D37" s="169"/>
      <c r="E37" s="44">
        <f>O37+F37</f>
        <v>150000</v>
      </c>
      <c r="F37" s="51">
        <v>150000</v>
      </c>
      <c r="G37" s="44"/>
      <c r="H37" s="44"/>
      <c r="I37" s="44"/>
      <c r="J37" s="44"/>
      <c r="K37" s="44"/>
      <c r="L37" s="44"/>
      <c r="M37" s="44"/>
      <c r="N37" s="44"/>
      <c r="O37" s="52">
        <v>0</v>
      </c>
    </row>
    <row r="38" spans="1:15" s="45" customFormat="1" ht="24" customHeight="1">
      <c r="A38" s="173"/>
      <c r="B38" s="181" t="s">
        <v>106</v>
      </c>
      <c r="C38" s="168" t="s">
        <v>107</v>
      </c>
      <c r="D38" s="169"/>
      <c r="E38" s="44">
        <f t="shared" ref="E38:E40" si="7">O38+F38</f>
        <v>1900281.8</v>
      </c>
      <c r="F38" s="51">
        <v>900281.8</v>
      </c>
      <c r="G38" s="44"/>
      <c r="H38" s="44"/>
      <c r="I38" s="44"/>
      <c r="J38" s="44"/>
      <c r="K38" s="44"/>
      <c r="L38" s="44"/>
      <c r="M38" s="44"/>
      <c r="N38" s="44"/>
      <c r="O38" s="52">
        <v>1000000</v>
      </c>
    </row>
    <row r="39" spans="1:15" s="45" customFormat="1" ht="24" customHeight="1">
      <c r="A39" s="173"/>
      <c r="B39" s="186"/>
      <c r="C39" s="168" t="s">
        <v>124</v>
      </c>
      <c r="D39" s="169"/>
      <c r="E39" s="44">
        <f t="shared" si="7"/>
        <v>7768455.3799999999</v>
      </c>
      <c r="F39" s="51">
        <v>4768455.38</v>
      </c>
      <c r="G39" s="44"/>
      <c r="H39" s="44"/>
      <c r="I39" s="44"/>
      <c r="J39" s="44"/>
      <c r="K39" s="44"/>
      <c r="L39" s="44"/>
      <c r="M39" s="44"/>
      <c r="N39" s="44"/>
      <c r="O39" s="52">
        <v>3000000</v>
      </c>
    </row>
    <row r="40" spans="1:15" s="45" customFormat="1" ht="24" customHeight="1">
      <c r="A40" s="174"/>
      <c r="B40" s="182"/>
      <c r="C40" s="120" t="s">
        <v>125</v>
      </c>
      <c r="D40" s="114"/>
      <c r="E40" s="44">
        <f t="shared" si="7"/>
        <v>191861.08</v>
      </c>
      <c r="F40" s="51">
        <v>191861.08</v>
      </c>
      <c r="G40" s="44"/>
      <c r="H40" s="44"/>
      <c r="I40" s="44"/>
      <c r="J40" s="44"/>
      <c r="K40" s="44"/>
      <c r="L40" s="44"/>
      <c r="M40" s="44"/>
      <c r="N40" s="44"/>
      <c r="O40" s="52">
        <v>0</v>
      </c>
    </row>
    <row r="41" spans="1:15" s="46" customFormat="1" ht="21" customHeight="1">
      <c r="A41" s="158" t="s">
        <v>94</v>
      </c>
      <c r="B41" s="159"/>
      <c r="C41" s="159"/>
      <c r="D41" s="160"/>
      <c r="E41" s="58">
        <f>SUM(E37:E40)</f>
        <v>10010598.26</v>
      </c>
      <c r="F41" s="58">
        <f>F37+F38+F39+F40</f>
        <v>6010598.2599999998</v>
      </c>
      <c r="G41" s="59"/>
      <c r="H41" s="59"/>
      <c r="I41" s="59"/>
      <c r="J41" s="59"/>
      <c r="K41" s="59"/>
      <c r="L41" s="59"/>
      <c r="M41" s="59"/>
      <c r="N41" s="59"/>
      <c r="O41" s="60">
        <f>SUM(O37:O40)</f>
        <v>4000000</v>
      </c>
    </row>
    <row r="42" spans="1:15" s="45" customFormat="1" ht="26.25" customHeight="1" thickBot="1">
      <c r="A42" s="183" t="s">
        <v>108</v>
      </c>
      <c r="B42" s="184"/>
      <c r="C42" s="184"/>
      <c r="D42" s="185"/>
      <c r="E42" s="66">
        <f>E26+E30+E35+E41</f>
        <v>26604988.380000003</v>
      </c>
      <c r="F42" s="66">
        <f>F41+F35+F30+F26</f>
        <v>6336518.3799999999</v>
      </c>
      <c r="G42" s="67"/>
      <c r="H42" s="67"/>
      <c r="I42" s="67"/>
      <c r="J42" s="67"/>
      <c r="K42" s="67"/>
      <c r="L42" s="67"/>
      <c r="M42" s="67"/>
      <c r="N42" s="67"/>
      <c r="O42" s="68">
        <f>O26+O30+O35+O41</f>
        <v>20268470</v>
      </c>
    </row>
    <row r="43" spans="1:15">
      <c r="D43" s="10"/>
      <c r="E43" s="10"/>
    </row>
  </sheetData>
  <mergeCells count="42">
    <mergeCell ref="B6:O6"/>
    <mergeCell ref="C17:C19"/>
    <mergeCell ref="C14:C16"/>
    <mergeCell ref="C9:D9"/>
    <mergeCell ref="B9:B12"/>
    <mergeCell ref="B14:B24"/>
    <mergeCell ref="C21:C23"/>
    <mergeCell ref="C7:D7"/>
    <mergeCell ref="A1:O1"/>
    <mergeCell ref="A3:O3"/>
    <mergeCell ref="A4:A5"/>
    <mergeCell ref="B4:B5"/>
    <mergeCell ref="H5:J5"/>
    <mergeCell ref="C4:O4"/>
    <mergeCell ref="K5:N5"/>
    <mergeCell ref="B36:O36"/>
    <mergeCell ref="B31:O31"/>
    <mergeCell ref="B33:B34"/>
    <mergeCell ref="A42:D42"/>
    <mergeCell ref="A35:D35"/>
    <mergeCell ref="C32:D32"/>
    <mergeCell ref="A41:D41"/>
    <mergeCell ref="C39:D39"/>
    <mergeCell ref="A37:A40"/>
    <mergeCell ref="B38:B40"/>
    <mergeCell ref="A32:A34"/>
    <mergeCell ref="C33:D33"/>
    <mergeCell ref="C34:D34"/>
    <mergeCell ref="C37:D37"/>
    <mergeCell ref="C38:D38"/>
    <mergeCell ref="A30:D30"/>
    <mergeCell ref="A26:D26"/>
    <mergeCell ref="B8:D8"/>
    <mergeCell ref="B13:D13"/>
    <mergeCell ref="B25:D25"/>
    <mergeCell ref="C10:D10"/>
    <mergeCell ref="C11:D11"/>
    <mergeCell ref="C12:D12"/>
    <mergeCell ref="C28:D28"/>
    <mergeCell ref="C29:D29"/>
    <mergeCell ref="A28:A29"/>
    <mergeCell ref="A7:A25"/>
  </mergeCells>
  <phoneticPr fontId="2" type="noConversion"/>
  <pageMargins left="0.59055118110236227" right="0.31496062992125984" top="0.98425196850393704" bottom="0.19685039370078741" header="0.31496062992125984" footer="0.19685039370078741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tabSelected="1" view="pageBreakPreview" topLeftCell="A19" zoomScaleNormal="100" zoomScaleSheetLayoutView="100" workbookViewId="0">
      <selection activeCell="P22" sqref="P22"/>
    </sheetView>
  </sheetViews>
  <sheetFormatPr defaultRowHeight="16.5"/>
  <cols>
    <col min="1" max="1" width="15.125" style="16" customWidth="1"/>
    <col min="2" max="2" width="18.625" style="15" customWidth="1"/>
    <col min="3" max="3" width="24.25" style="15" customWidth="1"/>
    <col min="4" max="4" width="11.875" style="11" hidden="1" customWidth="1"/>
    <col min="5" max="5" width="2.25" style="5" hidden="1" customWidth="1"/>
    <col min="6" max="6" width="4" style="5" hidden="1" customWidth="1"/>
    <col min="7" max="7" width="3.375" style="5" hidden="1" customWidth="1"/>
    <col min="8" max="8" width="2.25" style="5" hidden="1" customWidth="1"/>
    <col min="9" max="9" width="3.5" style="5" hidden="1" customWidth="1"/>
    <col min="10" max="10" width="3.375" style="5" hidden="1" customWidth="1"/>
    <col min="11" max="11" width="1.625" style="5" hidden="1" customWidth="1"/>
    <col min="12" max="13" width="15.625" style="5" customWidth="1"/>
    <col min="14" max="14" width="16.875" style="11" customWidth="1"/>
    <col min="15" max="15" width="9" style="5"/>
    <col min="16" max="16" width="12.75" style="5" bestFit="1" customWidth="1"/>
    <col min="17" max="16384" width="9" style="5"/>
  </cols>
  <sheetData>
    <row r="1" spans="1:14" ht="31.5">
      <c r="A1" s="232" t="s">
        <v>118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</row>
    <row r="2" spans="1:14" ht="17.25" thickBot="1">
      <c r="N2" s="36" t="s">
        <v>4</v>
      </c>
    </row>
    <row r="3" spans="1:14" s="18" customFormat="1" ht="24" customHeight="1">
      <c r="A3" s="233" t="s">
        <v>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5"/>
    </row>
    <row r="4" spans="1:14" s="18" customFormat="1" ht="15.75" customHeight="1">
      <c r="A4" s="236" t="s">
        <v>34</v>
      </c>
      <c r="B4" s="237" t="s">
        <v>35</v>
      </c>
      <c r="C4" s="237" t="s">
        <v>55</v>
      </c>
      <c r="D4" s="35"/>
      <c r="E4" s="35"/>
      <c r="F4" s="35"/>
      <c r="G4" s="35"/>
      <c r="H4" s="35"/>
      <c r="I4" s="35"/>
      <c r="J4" s="35"/>
      <c r="K4" s="35"/>
      <c r="L4" s="34"/>
      <c r="M4" s="34"/>
      <c r="N4" s="33"/>
    </row>
    <row r="5" spans="1:14" s="18" customFormat="1" ht="16.5" customHeight="1">
      <c r="A5" s="236"/>
      <c r="B5" s="237"/>
      <c r="C5" s="237"/>
      <c r="D5" s="19" t="s">
        <v>11</v>
      </c>
      <c r="E5" s="237" t="s">
        <v>54</v>
      </c>
      <c r="F5" s="237"/>
      <c r="G5" s="237"/>
      <c r="H5" s="238" t="s">
        <v>12</v>
      </c>
      <c r="I5" s="239"/>
      <c r="J5" s="239"/>
      <c r="K5" s="239"/>
      <c r="L5" s="103" t="s">
        <v>53</v>
      </c>
      <c r="M5" s="103" t="s">
        <v>52</v>
      </c>
      <c r="N5" s="32" t="s">
        <v>51</v>
      </c>
    </row>
    <row r="6" spans="1:14" ht="23.25" customHeight="1">
      <c r="A6" s="211" t="s">
        <v>20</v>
      </c>
      <c r="B6" s="112" t="s">
        <v>59</v>
      </c>
      <c r="C6" s="29" t="s">
        <v>61</v>
      </c>
      <c r="D6" s="12">
        <v>13200</v>
      </c>
      <c r="E6" s="6" t="s">
        <v>5</v>
      </c>
      <c r="F6" s="6">
        <v>17</v>
      </c>
      <c r="G6" s="6" t="s">
        <v>6</v>
      </c>
      <c r="H6" s="6" t="s">
        <v>5</v>
      </c>
      <c r="I6" s="6">
        <v>12</v>
      </c>
      <c r="J6" s="6" t="s">
        <v>7</v>
      </c>
      <c r="K6" s="22" t="s">
        <v>8</v>
      </c>
      <c r="L6" s="69">
        <f>N6+M6</f>
        <v>7765600</v>
      </c>
      <c r="M6" s="70">
        <v>147000</v>
      </c>
      <c r="N6" s="104">
        <v>7618600</v>
      </c>
    </row>
    <row r="7" spans="1:14" ht="23.25" customHeight="1">
      <c r="A7" s="212"/>
      <c r="B7" s="112" t="s">
        <v>60</v>
      </c>
      <c r="C7" s="29" t="s">
        <v>63</v>
      </c>
      <c r="D7" s="12"/>
      <c r="E7" s="6"/>
      <c r="F7" s="6"/>
      <c r="G7" s="6"/>
      <c r="H7" s="6"/>
      <c r="I7" s="6"/>
      <c r="J7" s="6"/>
      <c r="K7" s="22"/>
      <c r="L7" s="69">
        <f t="shared" ref="L7:L47" si="0">N7+M7</f>
        <v>1488200</v>
      </c>
      <c r="M7" s="70">
        <v>84800</v>
      </c>
      <c r="N7" s="104">
        <v>1403400</v>
      </c>
    </row>
    <row r="8" spans="1:14" s="8" customFormat="1" ht="20.25" customHeight="1">
      <c r="A8" s="206" t="s">
        <v>19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85">
        <f t="shared" si="0"/>
        <v>9253800</v>
      </c>
      <c r="M8" s="71">
        <f>SUM(M6:M7)</f>
        <v>231800</v>
      </c>
      <c r="N8" s="105">
        <f>SUM(N6:N7)</f>
        <v>9022000</v>
      </c>
    </row>
    <row r="9" spans="1:14" ht="33.75" customHeight="1">
      <c r="A9" s="211" t="s">
        <v>1</v>
      </c>
      <c r="B9" s="116" t="s">
        <v>39</v>
      </c>
      <c r="C9" s="139" t="s">
        <v>148</v>
      </c>
      <c r="D9" s="12">
        <v>890000</v>
      </c>
      <c r="E9" s="6" t="s">
        <v>5</v>
      </c>
      <c r="F9" s="6">
        <v>1</v>
      </c>
      <c r="G9" s="6" t="s">
        <v>6</v>
      </c>
      <c r="H9" s="6" t="s">
        <v>5</v>
      </c>
      <c r="I9" s="6">
        <v>1</v>
      </c>
      <c r="J9" s="6" t="s">
        <v>10</v>
      </c>
      <c r="K9" s="22" t="s">
        <v>8</v>
      </c>
      <c r="L9" s="124">
        <f t="shared" si="0"/>
        <v>1893600</v>
      </c>
      <c r="M9" s="124">
        <v>368000</v>
      </c>
      <c r="N9" s="140">
        <v>1525600</v>
      </c>
    </row>
    <row r="10" spans="1:14" s="7" customFormat="1" ht="20.25" customHeight="1">
      <c r="A10" s="212"/>
      <c r="B10" s="208" t="s">
        <v>16</v>
      </c>
      <c r="C10" s="210"/>
      <c r="D10" s="26"/>
      <c r="E10" s="26"/>
      <c r="F10" s="26"/>
      <c r="G10" s="26"/>
      <c r="H10" s="26"/>
      <c r="I10" s="26"/>
      <c r="J10" s="26"/>
      <c r="K10" s="31"/>
      <c r="L10" s="75">
        <f t="shared" si="0"/>
        <v>1893600</v>
      </c>
      <c r="M10" s="72">
        <f>SUM(M9:M9)</f>
        <v>368000</v>
      </c>
      <c r="N10" s="106">
        <f>SUM(N9:N9)</f>
        <v>1525600</v>
      </c>
    </row>
    <row r="11" spans="1:14" s="7" customFormat="1" ht="19.5" customHeight="1">
      <c r="A11" s="212"/>
      <c r="B11" s="217" t="s">
        <v>21</v>
      </c>
      <c r="C11" s="30" t="s">
        <v>127</v>
      </c>
      <c r="D11" s="30"/>
      <c r="E11" s="30"/>
      <c r="F11" s="30"/>
      <c r="G11" s="30"/>
      <c r="H11" s="30"/>
      <c r="I11" s="30"/>
      <c r="J11" s="30"/>
      <c r="K11" s="30"/>
      <c r="L11" s="69">
        <f t="shared" si="0"/>
        <v>40299</v>
      </c>
      <c r="M11" s="73">
        <v>40299</v>
      </c>
      <c r="N11" s="107">
        <v>0</v>
      </c>
    </row>
    <row r="12" spans="1:14" s="7" customFormat="1" ht="19.5" customHeight="1">
      <c r="A12" s="212"/>
      <c r="B12" s="218"/>
      <c r="C12" s="30" t="s">
        <v>128</v>
      </c>
      <c r="D12" s="88"/>
      <c r="E12" s="89"/>
      <c r="F12" s="89"/>
      <c r="G12" s="89"/>
      <c r="H12" s="89"/>
      <c r="I12" s="89"/>
      <c r="J12" s="89"/>
      <c r="K12" s="90"/>
      <c r="L12" s="69">
        <f t="shared" si="0"/>
        <v>399200</v>
      </c>
      <c r="M12" s="73"/>
      <c r="N12" s="107">
        <v>399200</v>
      </c>
    </row>
    <row r="13" spans="1:14" s="7" customFormat="1" ht="100.5" customHeight="1">
      <c r="A13" s="212"/>
      <c r="B13" s="218"/>
      <c r="C13" s="121" t="s">
        <v>129</v>
      </c>
      <c r="D13" s="88"/>
      <c r="E13" s="89"/>
      <c r="F13" s="89"/>
      <c r="G13" s="89"/>
      <c r="H13" s="89"/>
      <c r="I13" s="89"/>
      <c r="J13" s="89"/>
      <c r="K13" s="90"/>
      <c r="L13" s="125">
        <f>N13+M13</f>
        <v>610430</v>
      </c>
      <c r="M13" s="73">
        <v>102055</v>
      </c>
      <c r="N13" s="126">
        <v>508375</v>
      </c>
    </row>
    <row r="14" spans="1:14" s="7" customFormat="1" ht="35.25" customHeight="1">
      <c r="A14" s="212"/>
      <c r="B14" s="219"/>
      <c r="C14" s="122" t="s">
        <v>126</v>
      </c>
      <c r="D14" s="88"/>
      <c r="E14" s="89"/>
      <c r="F14" s="89"/>
      <c r="G14" s="89"/>
      <c r="H14" s="89"/>
      <c r="I14" s="89"/>
      <c r="J14" s="89"/>
      <c r="K14" s="90"/>
      <c r="L14" s="74">
        <f>M14+N14</f>
        <v>191861</v>
      </c>
      <c r="M14" s="73">
        <v>191861</v>
      </c>
      <c r="N14" s="107">
        <v>0</v>
      </c>
    </row>
    <row r="15" spans="1:14" s="7" customFormat="1" ht="21" customHeight="1">
      <c r="A15" s="212"/>
      <c r="B15" s="208" t="s">
        <v>16</v>
      </c>
      <c r="C15" s="210"/>
      <c r="D15" s="27"/>
      <c r="E15" s="27"/>
      <c r="F15" s="27"/>
      <c r="G15" s="27"/>
      <c r="H15" s="27"/>
      <c r="I15" s="27"/>
      <c r="J15" s="27"/>
      <c r="K15" s="27"/>
      <c r="L15" s="75">
        <f t="shared" si="0"/>
        <v>1241790</v>
      </c>
      <c r="M15" s="72">
        <f>SUM(M11:M14)</f>
        <v>334215</v>
      </c>
      <c r="N15" s="106">
        <f>SUM(N11:N13)</f>
        <v>907575</v>
      </c>
    </row>
    <row r="16" spans="1:14" ht="20.25" customHeight="1">
      <c r="A16" s="212"/>
      <c r="B16" s="116" t="s">
        <v>22</v>
      </c>
      <c r="C16" s="25" t="s">
        <v>50</v>
      </c>
      <c r="D16" s="12">
        <v>500</v>
      </c>
      <c r="E16" s="6" t="s">
        <v>5</v>
      </c>
      <c r="F16" s="6">
        <v>1</v>
      </c>
      <c r="G16" s="6" t="s">
        <v>10</v>
      </c>
      <c r="H16" s="6" t="s">
        <v>5</v>
      </c>
      <c r="I16" s="6">
        <v>2</v>
      </c>
      <c r="J16" s="6" t="s">
        <v>9</v>
      </c>
      <c r="K16" s="22" t="s">
        <v>8</v>
      </c>
      <c r="L16" s="69">
        <f t="shared" si="0"/>
        <v>100500</v>
      </c>
      <c r="M16" s="74"/>
      <c r="N16" s="104">
        <v>100500</v>
      </c>
    </row>
    <row r="17" spans="1:16" s="7" customFormat="1" ht="21" customHeight="1">
      <c r="A17" s="212"/>
      <c r="B17" s="208" t="s">
        <v>16</v>
      </c>
      <c r="C17" s="210"/>
      <c r="D17" s="27"/>
      <c r="E17" s="27"/>
      <c r="F17" s="27"/>
      <c r="G17" s="27"/>
      <c r="H17" s="27"/>
      <c r="I17" s="27"/>
      <c r="J17" s="27"/>
      <c r="K17" s="27"/>
      <c r="L17" s="75">
        <f t="shared" si="0"/>
        <v>100500</v>
      </c>
      <c r="M17" s="72">
        <f>SUM(M16:M16)</f>
        <v>0</v>
      </c>
      <c r="N17" s="106">
        <f>SUM(N16:N16)</f>
        <v>100500</v>
      </c>
    </row>
    <row r="18" spans="1:16" ht="20.25" customHeight="1">
      <c r="A18" s="212"/>
      <c r="B18" s="29" t="s">
        <v>2</v>
      </c>
      <c r="C18" s="29" t="s">
        <v>14</v>
      </c>
      <c r="D18" s="12">
        <v>20</v>
      </c>
      <c r="E18" s="6" t="s">
        <v>5</v>
      </c>
      <c r="F18" s="6">
        <v>50</v>
      </c>
      <c r="G18" s="6" t="s">
        <v>6</v>
      </c>
      <c r="H18" s="6" t="s">
        <v>5</v>
      </c>
      <c r="I18" s="6">
        <v>5</v>
      </c>
      <c r="J18" s="6" t="s">
        <v>9</v>
      </c>
      <c r="K18" s="22" t="s">
        <v>8</v>
      </c>
      <c r="L18" s="69">
        <f t="shared" si="0"/>
        <v>109000</v>
      </c>
      <c r="M18" s="74">
        <v>0</v>
      </c>
      <c r="N18" s="108">
        <v>109000</v>
      </c>
    </row>
    <row r="19" spans="1:16" s="7" customFormat="1" ht="21" customHeight="1">
      <c r="A19" s="213"/>
      <c r="B19" s="208" t="s">
        <v>16</v>
      </c>
      <c r="C19" s="210"/>
      <c r="D19" s="27"/>
      <c r="E19" s="27"/>
      <c r="F19" s="27"/>
      <c r="G19" s="27"/>
      <c r="H19" s="27"/>
      <c r="I19" s="27"/>
      <c r="J19" s="27"/>
      <c r="K19" s="27"/>
      <c r="L19" s="75">
        <f t="shared" si="0"/>
        <v>109000</v>
      </c>
      <c r="M19" s="72">
        <f>M18</f>
        <v>0</v>
      </c>
      <c r="N19" s="106">
        <f>SUM(N18)</f>
        <v>109000</v>
      </c>
    </row>
    <row r="20" spans="1:16" s="8" customFormat="1" ht="21" customHeight="1">
      <c r="A20" s="206" t="s">
        <v>19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86">
        <f t="shared" si="0"/>
        <v>3344890</v>
      </c>
      <c r="M20" s="71">
        <f>M19+M17+M15+M10</f>
        <v>702215</v>
      </c>
      <c r="N20" s="105">
        <f>N10+N15+N17+N19</f>
        <v>2642675</v>
      </c>
    </row>
    <row r="21" spans="1:16" ht="18.75" customHeight="1">
      <c r="A21" s="123" t="s">
        <v>23</v>
      </c>
      <c r="B21" s="29" t="s">
        <v>24</v>
      </c>
      <c r="C21" s="17" t="s">
        <v>130</v>
      </c>
      <c r="D21" s="12">
        <v>800</v>
      </c>
      <c r="E21" s="6" t="s">
        <v>5</v>
      </c>
      <c r="F21" s="9">
        <v>9</v>
      </c>
      <c r="G21" s="6" t="s">
        <v>15</v>
      </c>
      <c r="H21" s="6" t="s">
        <v>5</v>
      </c>
      <c r="I21" s="9">
        <v>1</v>
      </c>
      <c r="J21" s="6" t="s">
        <v>9</v>
      </c>
      <c r="K21" s="22" t="s">
        <v>8</v>
      </c>
      <c r="L21" s="69">
        <f t="shared" si="0"/>
        <v>500000</v>
      </c>
      <c r="M21" s="73">
        <v>0</v>
      </c>
      <c r="N21" s="104">
        <v>500000</v>
      </c>
    </row>
    <row r="22" spans="1:16" s="8" customFormat="1" ht="21" customHeight="1">
      <c r="A22" s="206" t="s">
        <v>19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86">
        <f t="shared" si="0"/>
        <v>500000</v>
      </c>
      <c r="M22" s="71">
        <f>SUM(M21:M21)</f>
        <v>0</v>
      </c>
      <c r="N22" s="105">
        <f>SUM(N21:N21)</f>
        <v>500000</v>
      </c>
      <c r="P22" s="8" t="s">
        <v>151</v>
      </c>
    </row>
    <row r="23" spans="1:16" ht="18.75" customHeight="1">
      <c r="A23" s="211" t="s">
        <v>26</v>
      </c>
      <c r="B23" s="116" t="s">
        <v>25</v>
      </c>
      <c r="C23" s="87" t="s">
        <v>132</v>
      </c>
      <c r="D23" s="12"/>
      <c r="E23" s="6"/>
      <c r="F23" s="9"/>
      <c r="G23" s="6"/>
      <c r="H23" s="6"/>
      <c r="I23" s="9"/>
      <c r="J23" s="6"/>
      <c r="K23" s="22"/>
      <c r="L23" s="69">
        <f t="shared" si="0"/>
        <v>7768455.3799999999</v>
      </c>
      <c r="M23" s="74">
        <v>4768455.38</v>
      </c>
      <c r="N23" s="104">
        <v>3000000</v>
      </c>
    </row>
    <row r="24" spans="1:16" s="7" customFormat="1" ht="20.25" customHeight="1">
      <c r="A24" s="212"/>
      <c r="B24" s="208" t="s">
        <v>16</v>
      </c>
      <c r="C24" s="209"/>
      <c r="D24" s="209"/>
      <c r="E24" s="209"/>
      <c r="F24" s="209"/>
      <c r="G24" s="209"/>
      <c r="H24" s="209"/>
      <c r="I24" s="209"/>
      <c r="J24" s="209"/>
      <c r="K24" s="210"/>
      <c r="L24" s="75">
        <f t="shared" si="0"/>
        <v>7768455.3799999999</v>
      </c>
      <c r="M24" s="75">
        <f>SUM(M23:M23)</f>
        <v>4768455.38</v>
      </c>
      <c r="N24" s="109">
        <f>SUM(N23:N23)</f>
        <v>3000000</v>
      </c>
    </row>
    <row r="25" spans="1:16" ht="18.75" customHeight="1">
      <c r="A25" s="212"/>
      <c r="B25" s="214" t="s">
        <v>3</v>
      </c>
      <c r="C25" s="23" t="s">
        <v>131</v>
      </c>
      <c r="D25" s="12">
        <v>25000</v>
      </c>
      <c r="E25" s="6" t="s">
        <v>5</v>
      </c>
      <c r="F25" s="9">
        <v>1</v>
      </c>
      <c r="G25" s="6" t="s">
        <v>10</v>
      </c>
      <c r="H25" s="6" t="s">
        <v>5</v>
      </c>
      <c r="I25" s="9">
        <v>1</v>
      </c>
      <c r="J25" s="6" t="s">
        <v>9</v>
      </c>
      <c r="K25" s="22" t="s">
        <v>8</v>
      </c>
      <c r="L25" s="69">
        <f t="shared" si="0"/>
        <v>1432847.92</v>
      </c>
      <c r="M25" s="69">
        <v>432847.92</v>
      </c>
      <c r="N25" s="104">
        <v>1000000</v>
      </c>
    </row>
    <row r="26" spans="1:16" ht="18.75" customHeight="1">
      <c r="A26" s="212"/>
      <c r="B26" s="215"/>
      <c r="C26" s="23" t="s">
        <v>41</v>
      </c>
      <c r="D26" s="12">
        <v>25000</v>
      </c>
      <c r="E26" s="6" t="s">
        <v>5</v>
      </c>
      <c r="F26" s="9">
        <v>1</v>
      </c>
      <c r="G26" s="6" t="s">
        <v>10</v>
      </c>
      <c r="H26" s="6" t="s">
        <v>5</v>
      </c>
      <c r="I26" s="9">
        <v>1</v>
      </c>
      <c r="J26" s="6" t="s">
        <v>9</v>
      </c>
      <c r="K26" s="22" t="s">
        <v>8</v>
      </c>
      <c r="L26" s="69">
        <f t="shared" si="0"/>
        <v>29825</v>
      </c>
      <c r="M26" s="69">
        <v>0</v>
      </c>
      <c r="N26" s="104">
        <v>29825</v>
      </c>
    </row>
    <row r="27" spans="1:16" ht="18.75" customHeight="1">
      <c r="A27" s="212"/>
      <c r="B27" s="216"/>
      <c r="C27" s="23" t="s">
        <v>40</v>
      </c>
      <c r="D27" s="12">
        <v>25000</v>
      </c>
      <c r="E27" s="6" t="s">
        <v>5</v>
      </c>
      <c r="F27" s="9">
        <v>1</v>
      </c>
      <c r="G27" s="6" t="s">
        <v>10</v>
      </c>
      <c r="H27" s="6" t="s">
        <v>5</v>
      </c>
      <c r="I27" s="9">
        <v>1</v>
      </c>
      <c r="J27" s="6" t="s">
        <v>9</v>
      </c>
      <c r="K27" s="22" t="s">
        <v>8</v>
      </c>
      <c r="L27" s="69">
        <f t="shared" si="0"/>
        <v>12000</v>
      </c>
      <c r="M27" s="69">
        <v>0</v>
      </c>
      <c r="N27" s="104">
        <v>12000</v>
      </c>
    </row>
    <row r="28" spans="1:16" s="7" customFormat="1" ht="20.25" customHeight="1">
      <c r="A28" s="213"/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10"/>
      <c r="L28" s="75">
        <f t="shared" si="0"/>
        <v>1474672.92</v>
      </c>
      <c r="M28" s="75">
        <f>SUM(M25:M27)</f>
        <v>432847.92</v>
      </c>
      <c r="N28" s="109">
        <f>SUM(N25:N27)</f>
        <v>1041825</v>
      </c>
    </row>
    <row r="29" spans="1:16" s="8" customFormat="1" ht="21.75" customHeight="1">
      <c r="A29" s="206" t="s">
        <v>19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86">
        <f t="shared" si="0"/>
        <v>9243128.3000000007</v>
      </c>
      <c r="M29" s="71">
        <f>M28+M24</f>
        <v>5201303.3</v>
      </c>
      <c r="N29" s="105">
        <f>N24+N28</f>
        <v>4041825</v>
      </c>
    </row>
    <row r="30" spans="1:16" customFormat="1" ht="18.75" customHeight="1">
      <c r="A30" s="211" t="s">
        <v>27</v>
      </c>
      <c r="B30" s="225" t="s">
        <v>49</v>
      </c>
      <c r="C30" s="17" t="s">
        <v>48</v>
      </c>
      <c r="D30" s="20"/>
      <c r="E30" s="2"/>
      <c r="F30" s="3"/>
      <c r="G30" s="2"/>
      <c r="H30" s="2"/>
      <c r="I30" s="3"/>
      <c r="J30" s="2"/>
      <c r="K30" s="21"/>
      <c r="L30" s="69">
        <f t="shared" si="0"/>
        <v>540000</v>
      </c>
      <c r="M30" s="74"/>
      <c r="N30" s="108">
        <v>540000</v>
      </c>
    </row>
    <row r="31" spans="1:16" customFormat="1" ht="18.75" customHeight="1">
      <c r="A31" s="223"/>
      <c r="B31" s="226"/>
      <c r="C31" s="17" t="s">
        <v>47</v>
      </c>
      <c r="D31" s="20">
        <v>1000</v>
      </c>
      <c r="E31" s="2" t="s">
        <v>5</v>
      </c>
      <c r="F31" s="3">
        <v>70</v>
      </c>
      <c r="G31" s="2" t="s">
        <v>6</v>
      </c>
      <c r="H31" s="2" t="s">
        <v>5</v>
      </c>
      <c r="I31" s="3">
        <v>1</v>
      </c>
      <c r="J31" s="2" t="s">
        <v>9</v>
      </c>
      <c r="K31" s="21" t="s">
        <v>8</v>
      </c>
      <c r="L31" s="69">
        <f t="shared" si="0"/>
        <v>270000</v>
      </c>
      <c r="M31" s="73"/>
      <c r="N31" s="108">
        <v>270000</v>
      </c>
    </row>
    <row r="32" spans="1:16" s="4" customFormat="1" ht="21" customHeight="1">
      <c r="A32" s="223"/>
      <c r="B32" s="227" t="s">
        <v>16</v>
      </c>
      <c r="C32" s="228"/>
      <c r="D32" s="228"/>
      <c r="E32" s="228"/>
      <c r="F32" s="228"/>
      <c r="G32" s="228"/>
      <c r="H32" s="228"/>
      <c r="I32" s="228"/>
      <c r="J32" s="228"/>
      <c r="K32" s="229"/>
      <c r="L32" s="75">
        <f t="shared" si="0"/>
        <v>810000</v>
      </c>
      <c r="M32" s="76">
        <f>SUM(M30:M31)</f>
        <v>0</v>
      </c>
      <c r="N32" s="110">
        <f>SUM(N30:N31)</f>
        <v>810000</v>
      </c>
    </row>
    <row r="33" spans="1:14" customFormat="1" ht="18.75" customHeight="1">
      <c r="A33" s="223"/>
      <c r="B33" s="115" t="s">
        <v>46</v>
      </c>
      <c r="C33" s="17" t="s">
        <v>133</v>
      </c>
      <c r="D33" s="20">
        <v>20</v>
      </c>
      <c r="E33" s="2" t="s">
        <v>5</v>
      </c>
      <c r="F33" s="3">
        <v>120</v>
      </c>
      <c r="G33" s="2" t="s">
        <v>6</v>
      </c>
      <c r="H33" s="2" t="s">
        <v>5</v>
      </c>
      <c r="I33" s="3">
        <v>190</v>
      </c>
      <c r="J33" s="2" t="s">
        <v>13</v>
      </c>
      <c r="K33" s="21" t="s">
        <v>8</v>
      </c>
      <c r="L33" s="69">
        <f t="shared" si="0"/>
        <v>1221250</v>
      </c>
      <c r="M33" s="74">
        <v>40000</v>
      </c>
      <c r="N33" s="108">
        <v>1181250</v>
      </c>
    </row>
    <row r="34" spans="1:14" s="4" customFormat="1" ht="21" customHeight="1">
      <c r="A34" s="223"/>
      <c r="B34" s="227" t="s">
        <v>16</v>
      </c>
      <c r="C34" s="228"/>
      <c r="D34" s="228"/>
      <c r="E34" s="228"/>
      <c r="F34" s="228"/>
      <c r="G34" s="228"/>
      <c r="H34" s="228"/>
      <c r="I34" s="228"/>
      <c r="J34" s="228"/>
      <c r="K34" s="229"/>
      <c r="L34" s="75">
        <f t="shared" si="0"/>
        <v>1221250</v>
      </c>
      <c r="M34" s="76">
        <f>SUM(M33:M33)</f>
        <v>40000</v>
      </c>
      <c r="N34" s="110">
        <f>SUM(N33:N33)</f>
        <v>1181250</v>
      </c>
    </row>
    <row r="35" spans="1:14" customFormat="1" ht="18.75" customHeight="1">
      <c r="A35" s="223"/>
      <c r="B35" s="17" t="s">
        <v>45</v>
      </c>
      <c r="C35" s="17" t="s">
        <v>36</v>
      </c>
      <c r="D35" s="20">
        <v>1000</v>
      </c>
      <c r="E35" s="2" t="s">
        <v>5</v>
      </c>
      <c r="F35" s="3">
        <v>70</v>
      </c>
      <c r="G35" s="2" t="s">
        <v>6</v>
      </c>
      <c r="H35" s="2" t="s">
        <v>5</v>
      </c>
      <c r="I35" s="3">
        <v>2</v>
      </c>
      <c r="J35" s="2" t="s">
        <v>9</v>
      </c>
      <c r="K35" s="21" t="s">
        <v>8</v>
      </c>
      <c r="L35" s="69">
        <f t="shared" si="0"/>
        <v>270000</v>
      </c>
      <c r="M35" s="74"/>
      <c r="N35" s="108">
        <v>270000</v>
      </c>
    </row>
    <row r="36" spans="1:14" customFormat="1" ht="18.75" customHeight="1">
      <c r="A36" s="223"/>
      <c r="B36" s="208" t="s">
        <v>109</v>
      </c>
      <c r="C36" s="210"/>
      <c r="D36" s="20"/>
      <c r="E36" s="2"/>
      <c r="F36" s="3"/>
      <c r="G36" s="2"/>
      <c r="H36" s="2"/>
      <c r="I36" s="3"/>
      <c r="J36" s="2"/>
      <c r="K36" s="21"/>
      <c r="L36" s="75">
        <f t="shared" si="0"/>
        <v>270000</v>
      </c>
      <c r="M36" s="76">
        <f>M35</f>
        <v>0</v>
      </c>
      <c r="N36" s="110">
        <f>N35</f>
        <v>270000</v>
      </c>
    </row>
    <row r="37" spans="1:14" customFormat="1" ht="18.75" customHeight="1">
      <c r="A37" s="223"/>
      <c r="B37" s="230" t="s">
        <v>44</v>
      </c>
      <c r="C37" s="17" t="s">
        <v>17</v>
      </c>
      <c r="D37" s="83">
        <v>30</v>
      </c>
      <c r="E37" s="2" t="s">
        <v>5</v>
      </c>
      <c r="F37" s="3">
        <v>120</v>
      </c>
      <c r="G37" s="2" t="s">
        <v>6</v>
      </c>
      <c r="H37" s="2" t="s">
        <v>5</v>
      </c>
      <c r="I37" s="3">
        <v>190</v>
      </c>
      <c r="J37" s="2" t="s">
        <v>13</v>
      </c>
      <c r="K37" s="21" t="s">
        <v>8</v>
      </c>
      <c r="L37" s="69">
        <f t="shared" si="0"/>
        <v>1685920</v>
      </c>
      <c r="M37" s="74">
        <v>161200</v>
      </c>
      <c r="N37" s="108">
        <v>1524720</v>
      </c>
    </row>
    <row r="38" spans="1:14" customFormat="1" ht="18.75" customHeight="1">
      <c r="A38" s="223"/>
      <c r="B38" s="231"/>
      <c r="C38" s="17" t="s">
        <v>134</v>
      </c>
      <c r="D38" s="83">
        <v>500</v>
      </c>
      <c r="E38" s="2" t="s">
        <v>5</v>
      </c>
      <c r="F38" s="3">
        <v>70</v>
      </c>
      <c r="G38" s="2" t="s">
        <v>6</v>
      </c>
      <c r="H38" s="2" t="s">
        <v>5</v>
      </c>
      <c r="I38" s="3">
        <v>2</v>
      </c>
      <c r="J38" s="2" t="s">
        <v>9</v>
      </c>
      <c r="K38" s="21" t="s">
        <v>8</v>
      </c>
      <c r="L38" s="69">
        <f t="shared" si="0"/>
        <v>204000</v>
      </c>
      <c r="M38" s="73"/>
      <c r="N38" s="108">
        <v>204000</v>
      </c>
    </row>
    <row r="39" spans="1:14" customFormat="1" ht="18.75" customHeight="1">
      <c r="A39" s="223"/>
      <c r="B39" s="231"/>
      <c r="C39" s="17" t="s">
        <v>135</v>
      </c>
      <c r="D39" s="79"/>
      <c r="E39" s="80"/>
      <c r="F39" s="81"/>
      <c r="G39" s="80"/>
      <c r="H39" s="80"/>
      <c r="I39" s="81"/>
      <c r="J39" s="80"/>
      <c r="K39" s="82"/>
      <c r="L39" s="69">
        <f t="shared" si="0"/>
        <v>72000</v>
      </c>
      <c r="M39" s="73"/>
      <c r="N39" s="108">
        <v>72000</v>
      </c>
    </row>
    <row r="40" spans="1:14" s="4" customFormat="1" ht="21" customHeight="1">
      <c r="A40" s="224"/>
      <c r="B40" s="227" t="s">
        <v>16</v>
      </c>
      <c r="C40" s="228"/>
      <c r="D40" s="228"/>
      <c r="E40" s="228"/>
      <c r="F40" s="228"/>
      <c r="G40" s="228"/>
      <c r="H40" s="228"/>
      <c r="I40" s="228"/>
      <c r="J40" s="228"/>
      <c r="K40" s="229"/>
      <c r="L40" s="75">
        <f t="shared" si="0"/>
        <v>1961920</v>
      </c>
      <c r="M40" s="76">
        <f>SUM(M37:M39)</f>
        <v>161200</v>
      </c>
      <c r="N40" s="110">
        <f>SUM(N37:N39)</f>
        <v>1800720</v>
      </c>
    </row>
    <row r="41" spans="1:14" s="8" customFormat="1" ht="22.5" customHeight="1">
      <c r="A41" s="206" t="s">
        <v>19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84">
        <f t="shared" si="0"/>
        <v>4263170</v>
      </c>
      <c r="M41" s="71">
        <f>M40+M36+M34+M32</f>
        <v>201200</v>
      </c>
      <c r="N41" s="105">
        <f>N32+N34+N36+N40</f>
        <v>4061970</v>
      </c>
    </row>
    <row r="42" spans="1:14" ht="18" customHeight="1">
      <c r="A42" s="211" t="s">
        <v>28</v>
      </c>
      <c r="B42" s="25" t="s">
        <v>29</v>
      </c>
      <c r="C42" s="25" t="s">
        <v>30</v>
      </c>
      <c r="D42" s="12"/>
      <c r="E42" s="6"/>
      <c r="F42" s="9"/>
      <c r="G42" s="6"/>
      <c r="H42" s="6"/>
      <c r="I42" s="9"/>
      <c r="J42" s="6"/>
      <c r="K42" s="22"/>
      <c r="L42" s="69">
        <f t="shared" si="0"/>
        <v>0</v>
      </c>
      <c r="M42" s="69">
        <v>0</v>
      </c>
      <c r="N42" s="104">
        <v>0</v>
      </c>
    </row>
    <row r="43" spans="1:14" ht="18" customHeight="1">
      <c r="A43" s="212"/>
      <c r="B43" s="25" t="s">
        <v>37</v>
      </c>
      <c r="C43" s="25" t="s">
        <v>38</v>
      </c>
      <c r="D43" s="12"/>
      <c r="E43" s="6"/>
      <c r="F43" s="9"/>
      <c r="G43" s="6"/>
      <c r="H43" s="6"/>
      <c r="I43" s="9"/>
      <c r="J43" s="6"/>
      <c r="K43" s="22"/>
      <c r="L43" s="69">
        <f t="shared" si="0"/>
        <v>0</v>
      </c>
      <c r="M43" s="69">
        <v>0</v>
      </c>
      <c r="N43" s="104">
        <v>0</v>
      </c>
    </row>
    <row r="44" spans="1:14" ht="18" customHeight="1">
      <c r="A44" s="212"/>
      <c r="B44" s="25" t="s">
        <v>31</v>
      </c>
      <c r="C44" s="25" t="s">
        <v>43</v>
      </c>
      <c r="D44" s="12"/>
      <c r="E44" s="6"/>
      <c r="F44" s="9"/>
      <c r="G44" s="6"/>
      <c r="H44" s="6"/>
      <c r="I44" s="9"/>
      <c r="J44" s="6"/>
      <c r="K44" s="22"/>
      <c r="L44" s="69">
        <f t="shared" si="0"/>
        <v>0</v>
      </c>
      <c r="M44" s="69">
        <v>0</v>
      </c>
      <c r="N44" s="104">
        <v>0</v>
      </c>
    </row>
    <row r="45" spans="1:14" ht="18" customHeight="1">
      <c r="A45" s="212"/>
      <c r="B45" s="25" t="s">
        <v>32</v>
      </c>
      <c r="C45" s="25" t="s">
        <v>33</v>
      </c>
      <c r="D45" s="12"/>
      <c r="E45" s="6"/>
      <c r="F45" s="9"/>
      <c r="G45" s="6"/>
      <c r="H45" s="6"/>
      <c r="I45" s="9"/>
      <c r="J45" s="6"/>
      <c r="K45" s="22"/>
      <c r="L45" s="69">
        <f t="shared" si="0"/>
        <v>0</v>
      </c>
      <c r="M45" s="69">
        <v>0</v>
      </c>
      <c r="N45" s="104">
        <v>0</v>
      </c>
    </row>
    <row r="46" spans="1:14" s="8" customFormat="1" ht="21" customHeight="1">
      <c r="A46" s="206" t="s">
        <v>19</v>
      </c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85">
        <f t="shared" si="0"/>
        <v>0</v>
      </c>
      <c r="M46" s="71">
        <f>SUM(M42:M45)</f>
        <v>0</v>
      </c>
      <c r="N46" s="105">
        <f>SUM(N42:N45)</f>
        <v>0</v>
      </c>
    </row>
    <row r="47" spans="1:14" ht="23.25" customHeight="1" thickBot="1">
      <c r="A47" s="220" t="s">
        <v>42</v>
      </c>
      <c r="B47" s="221"/>
      <c r="C47" s="221"/>
      <c r="D47" s="221"/>
      <c r="E47" s="221"/>
      <c r="F47" s="221"/>
      <c r="G47" s="221"/>
      <c r="H47" s="221"/>
      <c r="I47" s="221"/>
      <c r="J47" s="221"/>
      <c r="K47" s="222"/>
      <c r="L47" s="77">
        <f t="shared" si="0"/>
        <v>26604988.300000001</v>
      </c>
      <c r="M47" s="77">
        <f>M46+M41+M29+M22+M20+M8</f>
        <v>6336518.2999999998</v>
      </c>
      <c r="N47" s="111">
        <f>N8+N20+N22+N29+N41+N46</f>
        <v>20268470</v>
      </c>
    </row>
    <row r="49" spans="2:2">
      <c r="B49" s="28"/>
    </row>
  </sheetData>
  <mergeCells count="33">
    <mergeCell ref="A1:N1"/>
    <mergeCell ref="A3:N3"/>
    <mergeCell ref="A4:A5"/>
    <mergeCell ref="B4:B5"/>
    <mergeCell ref="C4:C5"/>
    <mergeCell ref="E5:G5"/>
    <mergeCell ref="H5:K5"/>
    <mergeCell ref="A41:K41"/>
    <mergeCell ref="A42:A45"/>
    <mergeCell ref="A46:K46"/>
    <mergeCell ref="A47:K47"/>
    <mergeCell ref="A29:K29"/>
    <mergeCell ref="A30:A40"/>
    <mergeCell ref="B30:B31"/>
    <mergeCell ref="B32:K32"/>
    <mergeCell ref="B34:K34"/>
    <mergeCell ref="B40:K40"/>
    <mergeCell ref="B36:C36"/>
    <mergeCell ref="B37:B39"/>
    <mergeCell ref="A6:A7"/>
    <mergeCell ref="A9:A19"/>
    <mergeCell ref="B19:C19"/>
    <mergeCell ref="A8:K8"/>
    <mergeCell ref="B10:C10"/>
    <mergeCell ref="B15:C15"/>
    <mergeCell ref="B17:C17"/>
    <mergeCell ref="B11:B14"/>
    <mergeCell ref="A20:K20"/>
    <mergeCell ref="A22:K22"/>
    <mergeCell ref="B28:K28"/>
    <mergeCell ref="A23:A28"/>
    <mergeCell ref="B24:K24"/>
    <mergeCell ref="B25:B27"/>
  </mergeCells>
  <phoneticPr fontId="2" type="noConversion"/>
  <pageMargins left="0.6692913385826772" right="0.55118110236220474" top="0.28000000000000003" bottom="0.19685039370078741" header="0.39370078740157483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추경요약</vt:lpstr>
      <vt:lpstr>세입_2017</vt:lpstr>
      <vt:lpstr>세출_2017 </vt:lpstr>
      <vt:lpstr>세입_2017!Print_Area</vt:lpstr>
      <vt:lpstr>'세출_2017 '!Print_Area</vt:lpstr>
      <vt:lpstr>세입_2017!Print_Titles</vt:lpstr>
      <vt:lpstr>'세출_2017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</dc:creator>
  <cp:lastModifiedBy>김종성</cp:lastModifiedBy>
  <cp:lastPrinted>2017-04-17T08:30:23Z</cp:lastPrinted>
  <dcterms:created xsi:type="dcterms:W3CDTF">2012-11-29T06:11:45Z</dcterms:created>
  <dcterms:modified xsi:type="dcterms:W3CDTF">2017-04-17T08:33:20Z</dcterms:modified>
</cp:coreProperties>
</file>